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amar Kurtanidze\Desktop\Tender 1\Tender 2\CCR tender annexes\"/>
    </mc:Choice>
  </mc:AlternateContent>
  <xr:revisionPtr revIDLastSave="0" documentId="13_ncr:1_{8BAFD12D-F5D0-43E9-8901-BF674CF85035}" xr6:coauthVersionLast="36" xr6:coauthVersionMax="36" xr10:uidLastSave="{00000000-0000-0000-0000-000000000000}"/>
  <bookViews>
    <workbookView xWindow="0" yWindow="0" windowWidth="19200" windowHeight="6640" tabRatio="949" xr2:uid="{00000000-000D-0000-FFFF-FFFF00000000}"/>
  </bookViews>
  <sheets>
    <sheet name="სამშენებლო" sheetId="43" r:id="rId1"/>
  </sheets>
  <definedNames>
    <definedName name="ddddccvf55141023">#REF!</definedName>
    <definedName name="dsfghyujik747859">#REF!</definedName>
    <definedName name="gfgf547874">#REF!</definedName>
    <definedName name="ghgfhjkjh54789">#REF!</definedName>
    <definedName name="hgggggytf747896">#REF!</definedName>
    <definedName name="jhjhkliok20203.569">#REF!</definedName>
    <definedName name="_xlnm.Print_Area" localSheetId="0">სამშენებლო!$A$1:$J$149</definedName>
    <definedName name="_xlnm.Print_Titles" localSheetId="0">სამშენებლო!$9:$9</definedName>
    <definedName name="sdsss41458">#REF!</definedName>
    <definedName name="sssss5478785">#REF!</definedName>
    <definedName name="Summary">#REF!</definedName>
    <definedName name="tfgtyujhikj">#REF!</definedName>
    <definedName name="yhjuikj65412147">#REF!</definedName>
    <definedName name="yhyujkiu4785689">#REF!</definedName>
  </definedNames>
  <calcPr calcId="191029"/>
</workbook>
</file>

<file path=xl/calcChain.xml><?xml version="1.0" encoding="utf-8"?>
<calcChain xmlns="http://schemas.openxmlformats.org/spreadsheetml/2006/main">
  <c r="E138" i="43" l="1"/>
  <c r="J138" i="43" s="1"/>
  <c r="E137" i="43"/>
  <c r="J137" i="43" s="1"/>
  <c r="E136" i="43"/>
  <c r="J136" i="43" s="1"/>
  <c r="E134" i="43"/>
  <c r="J134" i="43" s="1"/>
  <c r="E133" i="43"/>
  <c r="J133" i="43" s="1"/>
  <c r="E132" i="43"/>
  <c r="J132" i="43" s="1"/>
  <c r="E130" i="43"/>
  <c r="J130" i="43" s="1"/>
  <c r="E129" i="43"/>
  <c r="J129" i="43" s="1"/>
  <c r="E128" i="43"/>
  <c r="J128" i="43" s="1"/>
  <c r="E126" i="43"/>
  <c r="J126" i="43" s="1"/>
  <c r="J122" i="43"/>
  <c r="J121" i="43"/>
  <c r="J120" i="43"/>
  <c r="E119" i="43"/>
  <c r="J119" i="43" s="1"/>
  <c r="E118" i="43"/>
  <c r="E124" i="43" s="1"/>
  <c r="J124" i="43" s="1"/>
  <c r="J117" i="43"/>
  <c r="E116" i="43"/>
  <c r="J116" i="43" s="1"/>
  <c r="E115" i="43"/>
  <c r="J115" i="43" s="1"/>
  <c r="E113" i="43"/>
  <c r="J113" i="43" s="1"/>
  <c r="E112" i="43"/>
  <c r="E111" i="43"/>
  <c r="J111" i="43" s="1"/>
  <c r="E109" i="43"/>
  <c r="J109" i="43" s="1"/>
  <c r="E108" i="43"/>
  <c r="J108" i="43" s="1"/>
  <c r="J106" i="43"/>
  <c r="E94" i="43"/>
  <c r="E103" i="43" s="1"/>
  <c r="J103" i="43" s="1"/>
  <c r="J102" i="43"/>
  <c r="J101" i="43"/>
  <c r="J100" i="43"/>
  <c r="J99" i="43"/>
  <c r="J98" i="43"/>
  <c r="E93" i="43"/>
  <c r="J93" i="43" s="1"/>
  <c r="E92" i="43"/>
  <c r="J92" i="43" s="1"/>
  <c r="E91" i="43"/>
  <c r="J91" i="43" s="1"/>
  <c r="J90" i="43" s="1"/>
  <c r="E89" i="43"/>
  <c r="E88" i="43"/>
  <c r="J88" i="43" s="1"/>
  <c r="J87" i="43"/>
  <c r="J86" i="43"/>
  <c r="J85" i="43"/>
  <c r="J84" i="43"/>
  <c r="J83" i="43"/>
  <c r="J82" i="43"/>
  <c r="E81" i="43"/>
  <c r="E79" i="43"/>
  <c r="J74" i="43"/>
  <c r="D75" i="43"/>
  <c r="D73" i="43"/>
  <c r="D76" i="43" s="1"/>
  <c r="J76" i="43" s="1"/>
  <c r="J75" i="43"/>
  <c r="J72" i="43"/>
  <c r="J71" i="43"/>
  <c r="J70" i="43"/>
  <c r="J69" i="43"/>
  <c r="J67" i="43"/>
  <c r="J68" i="43"/>
  <c r="J65" i="43"/>
  <c r="J66" i="43"/>
  <c r="J64" i="43"/>
  <c r="D25" i="43"/>
  <c r="E29" i="43" s="1"/>
  <c r="J29" i="43" s="1"/>
  <c r="E27" i="43"/>
  <c r="J27" i="43" s="1"/>
  <c r="E26" i="43"/>
  <c r="J26" i="43" s="1"/>
  <c r="J73" i="43" l="1"/>
  <c r="E123" i="43"/>
  <c r="J123" i="43" s="1"/>
  <c r="J118" i="43" s="1"/>
  <c r="J89" i="43"/>
  <c r="J127" i="43"/>
  <c r="J125" i="43" s="1"/>
  <c r="J135" i="43"/>
  <c r="J131" i="43"/>
  <c r="J112" i="43"/>
  <c r="J110" i="43" s="1"/>
  <c r="J107" i="43"/>
  <c r="J114" i="43"/>
  <c r="E104" i="43"/>
  <c r="E95" i="43"/>
  <c r="J95" i="43" s="1"/>
  <c r="E97" i="43"/>
  <c r="J97" i="43" s="1"/>
  <c r="J79" i="43"/>
  <c r="J78" i="43" s="1"/>
  <c r="J81" i="43"/>
  <c r="E28" i="43"/>
  <c r="J28" i="43" s="1"/>
  <c r="J25" i="43" s="1"/>
  <c r="J94" i="43" l="1"/>
  <c r="J104" i="43"/>
  <c r="D21" i="43" l="1"/>
  <c r="E24" i="43" s="1"/>
  <c r="J24" i="43" s="1"/>
  <c r="E22" i="43"/>
  <c r="J22" i="43" s="1"/>
  <c r="E20" i="43"/>
  <c r="J20" i="43" s="1"/>
  <c r="E19" i="43"/>
  <c r="J19" i="43" s="1"/>
  <c r="E18" i="43"/>
  <c r="J18" i="43" s="1"/>
  <c r="E17" i="43"/>
  <c r="J17" i="43" s="1"/>
  <c r="E16" i="43"/>
  <c r="J16" i="43" s="1"/>
  <c r="D38" i="43"/>
  <c r="E39" i="43" s="1"/>
  <c r="J39" i="43" s="1"/>
  <c r="D37" i="43"/>
  <c r="D36" i="43"/>
  <c r="D35" i="43"/>
  <c r="J35" i="43" s="1"/>
  <c r="E23" i="43" l="1"/>
  <c r="J23" i="43" s="1"/>
  <c r="J21" i="43"/>
  <c r="J15" i="43"/>
  <c r="E40" i="43"/>
  <c r="J40" i="43" s="1"/>
  <c r="J36" i="43"/>
  <c r="J34" i="43"/>
  <c r="E41" i="43"/>
  <c r="J41" i="43" s="1"/>
  <c r="E42" i="43"/>
  <c r="J42" i="43" s="1"/>
  <c r="J37" i="43"/>
  <c r="J38" i="43" l="1"/>
  <c r="E32" i="43"/>
  <c r="J32" i="43" s="1"/>
  <c r="E31" i="43"/>
  <c r="J31" i="43" s="1"/>
  <c r="E13" i="43"/>
  <c r="D46" i="43"/>
  <c r="J13" i="43" l="1"/>
  <c r="J33" i="43"/>
  <c r="J30" i="43"/>
  <c r="E14" i="43"/>
  <c r="J14" i="43" l="1"/>
  <c r="J12" i="43" s="1"/>
  <c r="E44" i="43" l="1"/>
  <c r="E45" i="43"/>
  <c r="E50" i="43"/>
  <c r="J50" i="43" s="1"/>
  <c r="E52" i="43"/>
  <c r="J52" i="43" s="1"/>
  <c r="E53" i="43"/>
  <c r="J53" i="43" s="1"/>
  <c r="E55" i="43"/>
  <c r="J55" i="43" s="1"/>
  <c r="E56" i="43"/>
  <c r="J56" i="43" s="1"/>
  <c r="E57" i="43"/>
  <c r="J44" i="43" l="1"/>
  <c r="J45" i="43"/>
  <c r="J57" i="43"/>
  <c r="J54" i="43" s="1"/>
  <c r="E49" i="43"/>
  <c r="J49" i="43" s="1"/>
  <c r="E48" i="43"/>
  <c r="J48" i="43" s="1"/>
  <c r="J51" i="43"/>
  <c r="E47" i="43"/>
  <c r="J47" i="43" s="1"/>
  <c r="J43" i="43" l="1"/>
  <c r="J46" i="43"/>
  <c r="E61" i="43" l="1"/>
  <c r="J61" i="43" l="1"/>
  <c r="E59" i="43"/>
  <c r="E60" i="43"/>
  <c r="J60" i="43" l="1"/>
  <c r="J140" i="43"/>
  <c r="J59" i="43"/>
  <c r="J58" i="43" s="1"/>
  <c r="J139" i="43" l="1"/>
  <c r="J141" i="43" s="1"/>
  <c r="J142" i="43" s="1"/>
  <c r="J143" i="43" s="1"/>
  <c r="J144" i="43" s="1"/>
  <c r="J145" i="43" s="1"/>
  <c r="I6" i="43"/>
  <c r="I5" i="43" l="1"/>
</calcChain>
</file>

<file path=xl/sharedStrings.xml><?xml version="1.0" encoding="utf-8"?>
<sst xmlns="http://schemas.openxmlformats.org/spreadsheetml/2006/main" count="283" uniqueCount="132">
  <si>
    <t xml:space="preserve">safuZveli: proeqti                               </t>
  </si>
  <si>
    <t>ganz.</t>
  </si>
  <si>
    <t>sul</t>
  </si>
  <si>
    <t>jami</t>
  </si>
  <si>
    <t>Sromis xarji</t>
  </si>
  <si>
    <t>k/sT</t>
  </si>
  <si>
    <t>m3</t>
  </si>
  <si>
    <t>tn</t>
  </si>
  <si>
    <t>lari</t>
  </si>
  <si>
    <t>sxva xarjebi</t>
  </si>
  <si>
    <t>kg</t>
  </si>
  <si>
    <t>m2</t>
  </si>
  <si>
    <t>cali</t>
  </si>
  <si>
    <t>c</t>
  </si>
  <si>
    <t>m</t>
  </si>
  <si>
    <t xml:space="preserve">Sromis xarji </t>
  </si>
  <si>
    <t>kac/sT</t>
  </si>
  <si>
    <t>g.m.</t>
  </si>
  <si>
    <t xml:space="preserve">Sromis danaxarjebi </t>
  </si>
  <si>
    <t>sxva masala</t>
  </si>
  <si>
    <t>grZ.m</t>
  </si>
  <si>
    <t>pr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</si>
  <si>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</si>
  <si>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</si>
  <si>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t>webocementi</t>
  </si>
  <si>
    <t>danarCeni xarjebi</t>
  </si>
  <si>
    <t>Semrevis Rirebuleba</t>
  </si>
  <si>
    <t>masala: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</si>
  <si>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</si>
  <si>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b/>
        <vertAlign val="superscript"/>
        <sz val="10"/>
        <rFont val="AcadNusx"/>
      </rPr>
      <t>3</t>
    </r>
  </si>
  <si>
    <t>kanalizaciis mili sqelkedliani d=50</t>
  </si>
  <si>
    <t>aT. lari</t>
  </si>
  <si>
    <t xml:space="preserve">saxarjTaRricxvo Rirebuleba </t>
  </si>
  <si>
    <t xml:space="preserve"> maT Soris xelfasi</t>
  </si>
  <si>
    <t>aT.l.</t>
  </si>
  <si>
    <t>man</t>
  </si>
  <si>
    <t xml:space="preserve">civi da cxeli wylis Semrevi xelsabanisTvis </t>
  </si>
  <si>
    <t xml:space="preserve">qviSa-cementis xsnari </t>
  </si>
  <si>
    <t>plastmasis jvrebi</t>
  </si>
  <si>
    <t>fuga-cementi</t>
  </si>
  <si>
    <r>
      <t>m</t>
    </r>
    <r>
      <rPr>
        <b/>
        <vertAlign val="superscript"/>
        <sz val="10"/>
        <rFont val="LitNusx"/>
      </rPr>
      <t>3</t>
    </r>
  </si>
  <si>
    <r>
      <t>m</t>
    </r>
    <r>
      <rPr>
        <vertAlign val="superscript"/>
        <sz val="10"/>
        <rFont val="LitNusx"/>
      </rPr>
      <t>3</t>
    </r>
  </si>
  <si>
    <r>
      <t>m</t>
    </r>
    <r>
      <rPr>
        <vertAlign val="superscript"/>
        <sz val="10"/>
        <rFont val="LitNusx"/>
      </rPr>
      <t>2</t>
    </r>
  </si>
  <si>
    <t xml:space="preserve">d=20 plastmasis wyalsadenis milis 9mm sisqis Tboizolacia kauCukis  </t>
  </si>
  <si>
    <t>##</t>
  </si>
  <si>
    <t>samuSaoebis CamonaTvali</t>
  </si>
  <si>
    <t>raod.erTeulze</t>
  </si>
  <si>
    <t>xelfasi</t>
  </si>
  <si>
    <t>მასალა</t>
  </si>
  <si>
    <t>jami,lari</t>
  </si>
  <si>
    <t>erT.fasi</t>
  </si>
  <si>
    <t>kolori zeTis</t>
  </si>
  <si>
    <t>olifa</t>
  </si>
  <si>
    <t xml:space="preserve"> zeTis saRebavi</t>
  </si>
  <si>
    <t>zednadebi xarji</t>
  </si>
  <si>
    <t>gegmiuri dagroveba</t>
  </si>
  <si>
    <r>
      <t>m</t>
    </r>
    <r>
      <rPr>
        <b/>
        <vertAlign val="superscript"/>
        <sz val="10"/>
        <rFont val="LitNusx"/>
      </rPr>
      <t>2</t>
    </r>
  </si>
  <si>
    <r>
      <t xml:space="preserve">betoni </t>
    </r>
    <r>
      <rPr>
        <sz val="10"/>
        <rFont val="Times New Roman"/>
        <family val="1"/>
      </rPr>
      <t>B25</t>
    </r>
  </si>
  <si>
    <r>
      <t xml:space="preserve">armatura </t>
    </r>
    <r>
      <rPr>
        <sz val="10"/>
        <rFont val="Times New Roman"/>
        <family val="1"/>
      </rPr>
      <t>A</t>
    </r>
    <r>
      <rPr>
        <sz val="10"/>
        <rFont val="LitNusx"/>
      </rPr>
      <t>500</t>
    </r>
    <r>
      <rPr>
        <sz val="10"/>
        <rFont val="Times New Roman"/>
        <family val="1"/>
      </rPr>
      <t>C d=8</t>
    </r>
  </si>
  <si>
    <t>webo pva</t>
  </si>
  <si>
    <t>qviSa</t>
  </si>
  <si>
    <t>cementi</t>
  </si>
  <si>
    <t>xreSovani balastis Rirebuleba</t>
  </si>
  <si>
    <t>polipropilenis  mili d=20 (fasonuri nawilebiT)</t>
  </si>
  <si>
    <t>20mm ventili qromirebuli (grZeli)</t>
  </si>
  <si>
    <t xml:space="preserve"> 20mm ventili qromirebuli (grZeli)</t>
  </si>
  <si>
    <t xml:space="preserve">polipropilenis  mili   d=20mm </t>
  </si>
  <si>
    <t>20 1/2" მუხლი შ/ხ</t>
  </si>
  <si>
    <t>20 1/2" samontaJo მუხლი შ/ხ dubli</t>
  </si>
  <si>
    <r>
      <t>20 mm muxli 90</t>
    </r>
    <r>
      <rPr>
        <vertAlign val="superscript"/>
        <sz val="9"/>
        <rFont val="AcadNusx"/>
      </rPr>
      <t>0</t>
    </r>
  </si>
  <si>
    <t>20mm quro</t>
  </si>
  <si>
    <t>20მმ ხუფი ხრახნიანი</t>
  </si>
  <si>
    <t>20/20/20mm samkapi</t>
  </si>
  <si>
    <r>
      <t>50*90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</si>
  <si>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r>
      <t>50*90</t>
    </r>
    <r>
      <rPr>
        <b/>
        <vertAlign val="superscript"/>
        <sz val="10"/>
        <color indexed="8"/>
        <rFont val="AcadNusx"/>
      </rPr>
      <t>0</t>
    </r>
    <r>
      <rPr>
        <b/>
        <sz val="10"/>
        <color indexed="8"/>
        <rFont val="AcadNusx"/>
      </rPr>
      <t xml:space="preserve"> muxli </t>
    </r>
  </si>
  <si>
    <r>
      <t xml:space="preserve">kabeli (mrgvali) </t>
    </r>
    <r>
      <rPr>
        <sz val="10"/>
        <color indexed="8"/>
        <rFont val="Arial"/>
        <family val="2"/>
        <charset val="204"/>
      </rPr>
      <t>H07Z-R 2X10+1X6</t>
    </r>
    <r>
      <rPr>
        <sz val="10"/>
        <color indexed="8"/>
        <rFont val="AcadMtavr"/>
      </rPr>
      <t>mm</t>
    </r>
    <r>
      <rPr>
        <vertAlign val="superscript"/>
        <sz val="10"/>
        <color indexed="8"/>
        <rFont val="Arial"/>
        <family val="2"/>
        <charset val="204"/>
      </rPr>
      <t>2</t>
    </r>
    <r>
      <rPr>
        <vertAlign val="superscript"/>
        <sz val="10"/>
        <color indexed="8"/>
        <rFont val="AcadNusx"/>
      </rPr>
      <t xml:space="preserve"> </t>
    </r>
    <r>
      <rPr>
        <sz val="10"/>
        <color indexed="8"/>
        <rFont val="AcadNusx"/>
      </rPr>
      <t xml:space="preserve">    (kabelis sigrZe dazustdes adgilze)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</si>
  <si>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3x2.5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</si>
  <si>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</t>
    </r>
    <r>
      <rPr>
        <sz val="10"/>
        <color indexed="8"/>
        <rFont val="Arial"/>
        <family val="2"/>
        <charset val="204"/>
      </rPr>
      <t>N2XH-J 3x1.5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</si>
  <si>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liTonis karada S/m </t>
    </r>
    <r>
      <rPr>
        <sz val="10"/>
        <color indexed="8"/>
        <rFont val="Arial"/>
        <family val="2"/>
        <charset val="204"/>
      </rPr>
      <t>2X12</t>
    </r>
    <r>
      <rPr>
        <sz val="10"/>
        <color indexed="8"/>
        <rFont val="AcadNusx"/>
      </rPr>
      <t xml:space="preserve"> modulze (rkinis karebiT da saketiT)</t>
    </r>
  </si>
  <si>
    <t>komp.</t>
  </si>
  <si>
    <r>
      <t xml:space="preserve">dif. gaJonvis rele avtomaturi amomrTvelis funqciiT </t>
    </r>
    <r>
      <rPr>
        <sz val="10"/>
        <color indexed="8"/>
        <rFont val="Arial"/>
        <family val="2"/>
        <charset val="204"/>
      </rPr>
      <t>RCCB 25/0.03A/C/6kA  1</t>
    </r>
    <r>
      <rPr>
        <sz val="10"/>
        <color indexed="8"/>
        <rFont val="AcadNusx"/>
      </rPr>
      <t xml:space="preserve"> 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</si>
  <si>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16A/B/6kA  1 </t>
    </r>
    <r>
      <rPr>
        <sz val="10"/>
        <color indexed="8"/>
        <rFont val="AcadNusx"/>
      </rPr>
      <t>polusa</t>
    </r>
  </si>
  <si>
    <r>
      <t>Weris Cafluli sanaTi</t>
    </r>
    <r>
      <rPr>
        <sz val="10"/>
        <color indexed="8"/>
        <rFont val="Arial"/>
        <family val="2"/>
        <charset val="204"/>
      </rPr>
      <t xml:space="preserve">  LED  </t>
    </r>
    <r>
      <rPr>
        <sz val="10"/>
        <color indexed="8"/>
        <rFont val="AcadNusx"/>
      </rPr>
      <t xml:space="preserve">naTuriT </t>
    </r>
    <r>
      <rPr>
        <sz val="10"/>
        <color indexed="8"/>
        <rFont val="Arial"/>
        <family val="2"/>
        <charset val="204"/>
      </rPr>
      <t xml:space="preserve">24 W </t>
    </r>
  </si>
  <si>
    <t>orklaviSiani CamrTveli</t>
  </si>
  <si>
    <t>rozeti damiwebis kontaqtiT</t>
  </si>
  <si>
    <t xml:space="preserve">rozetis bude </t>
  </si>
  <si>
    <t xml:space="preserve">ganmStoebeli yuTi </t>
  </si>
  <si>
    <t>sainst. gofr. mili (aqsesuarebiT kompleqtSi)</t>
  </si>
  <si>
    <t>Sromis danaxarji</t>
  </si>
  <si>
    <t>wert</t>
  </si>
  <si>
    <t>masalebis transportirebis xarji(ბეტონის გარდა)</t>
  </si>
  <si>
    <t>cementis xsnari 1:3</t>
  </si>
  <si>
    <t>sworkuTxa mili 40X40X2mm</t>
  </si>
  <si>
    <t>sworkuTxa mili20X20X2mm</t>
  </si>
  <si>
    <t>iatakze cementis moWimva sisq. 5mm</t>
  </si>
  <si>
    <t xml:space="preserve">rk/betonis bilikis qveS xreSovani balastis  safuZvlis mowyoba sisq. 10sm datkepniT </t>
  </si>
  <si>
    <t>ბილიკის დაბეტონება ლითონის ბადით 12სმ სისქით</t>
  </si>
  <si>
    <t>yinvagamZle keramikuli filebis</t>
  </si>
  <si>
    <t>aivnebis liTonis moajiris simaRliT 1,0 metris mowyoba</t>
  </si>
  <si>
    <t>filebi keramikuli</t>
  </si>
  <si>
    <t>კერამიკული ფილების პლინტუსების მოწყობა  7სმ</t>
  </si>
  <si>
    <t>arsebuli Sesasvli liTonis karebis  SeRebva zeTovani saRebaviT 2 jer</t>
  </si>
  <si>
    <t>avtosadgomis garedan da Signidan kedlebis lesva cementis xsnariT</t>
  </si>
  <si>
    <t>avtosadgomis garedan da Signidan  naSxefis datana</t>
  </si>
  <si>
    <t>saxuravze cementis moWimva sisq. 5mm</t>
  </si>
  <si>
    <t>saxuravze ormagi izolaciis mowyoba</t>
  </si>
  <si>
    <t>gare kedlebze ormagi izolaciis mowyoba</t>
  </si>
  <si>
    <t>avtosadgomis reabilitacia</t>
  </si>
  <si>
    <t xml:space="preserve">iatakze iatakze yinvagamZle keramikuli filebis filebis dageba </t>
  </si>
  <si>
    <t>პლასტმასის შეკიდული ჭერის მოწყობა (სან. კვანძი)</t>
  </si>
  <si>
    <t>plastmasis Sekiduli Weri</t>
  </si>
  <si>
    <t>samSeneblo lursmani, dubeli da moqloni</t>
  </si>
  <si>
    <t>moajirebis elementebis SeRebva</t>
  </si>
  <si>
    <t>el. samuSaoebi</t>
  </si>
  <si>
    <t>wyal kanalizaciis samuSaoebi</t>
  </si>
  <si>
    <t xml:space="preserve"> qviSis baliSis mowyoba sisq.10sm. D</t>
  </si>
  <si>
    <t>qviSa bunebrivi</t>
  </si>
  <si>
    <r>
      <t xml:space="preserve">plastmasis gofrirebuli sakanalizacio milebis Cadeba TxrilSi d=100mm </t>
    </r>
    <r>
      <rPr>
        <b/>
        <sz val="10"/>
        <rFont val="Times New Roman"/>
        <family val="1"/>
      </rPr>
      <t>SN</t>
    </r>
    <r>
      <rPr>
        <b/>
        <sz val="10"/>
        <rFont val="AcadNusx"/>
      </rPr>
      <t>8</t>
    </r>
  </si>
  <si>
    <r>
      <t xml:space="preserve">mili plastmasis gofrirebuli  sakanalizacio d=100mm </t>
    </r>
    <r>
      <rPr>
        <sz val="10"/>
        <rFont val="Times New Roman"/>
        <family val="1"/>
      </rPr>
      <t>SN</t>
    </r>
    <r>
      <rPr>
        <sz val="10"/>
        <rFont val="AcadNusx"/>
      </rPr>
      <t>8</t>
    </r>
  </si>
  <si>
    <t>wvrilmarcvlovani xreSi 10sm-sisqiT</t>
  </si>
  <si>
    <t>miwis ukuCayra da mosworeba xeliT</t>
  </si>
  <si>
    <t xml:space="preserve">rk/betonis sakanalizacio Wis mowyoba d=1.0m Tujis TavsaxuriT - 3 Wa </t>
  </si>
  <si>
    <t xml:space="preserve">anakrebi rk/betonis rgolebi  d=1000mm </t>
  </si>
  <si>
    <t>rk/betonis Wis saxuravi betonis CarCoTi Tujis TavsaxuriT 1,2X1,2 V=0,22 m3</t>
  </si>
  <si>
    <t>Wis rk/betonis Ziri d=1,0m V=0,15 m3</t>
  </si>
  <si>
    <t>betoni marka m200</t>
  </si>
  <si>
    <t xml:space="preserve"> gruntis damuSaveba xeliT</t>
  </si>
  <si>
    <t>kanalizacia</t>
  </si>
  <si>
    <t>xelsabani niJaris sifoniT Rirebuleba</t>
  </si>
  <si>
    <t xml:space="preserve">xelsabani, sifoniT montaJi </t>
  </si>
  <si>
    <t xml:space="preserve">lokalur-resursuli xarjTaRricxva </t>
  </si>
  <si>
    <t>q. duSeTSi, g. mwiTuris quCa #45 mdebare (s/k 71.51.02.408) individualuri erTbiniani sacxovrebeli saxlis avtosadgomis rekonstruqcia-reabilitacia.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</si>
</sst>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₾_-;\-* #,##0.00\ _₾_-;_-* &quot;-&quot;??\ _₾_-;_-@_-"/>
    <numFmt numFmtId="165" formatCode="_-* #,##0.00\ _L_a_r_i_-;\-* #,##0.00\ _L_a_r_i_-;_-* &quot;-&quot;??\ _L_a_r_i_-;_-@_-"/>
    <numFmt numFmtId="166" formatCode="0.000"/>
    <numFmt numFmtId="167" formatCode="0.0"/>
    <numFmt numFmtId="168" formatCode="0.00_ ;\-0.00\ "/>
  </numFmts>
  <fonts count="81">
    <font>
      <sz val="10"/>
      <name val="Arial Cy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AcadNusx"/>
    </font>
    <font>
      <sz val="11"/>
      <name val="AcadNusx"/>
    </font>
    <font>
      <b/>
      <sz val="14"/>
      <name val="AcadNusx"/>
    </font>
    <font>
      <b/>
      <i/>
      <u/>
      <sz val="11"/>
      <name val="AcadNusx"/>
    </font>
    <font>
      <sz val="10"/>
      <name val="Arial"/>
      <family val="2"/>
      <charset val="204"/>
    </font>
    <font>
      <sz val="12"/>
      <name val="AcadNusx"/>
    </font>
    <font>
      <b/>
      <sz val="12"/>
      <name val="AcadNusx"/>
    </font>
    <font>
      <sz val="10"/>
      <name val="Helv"/>
    </font>
    <font>
      <sz val="11"/>
      <name val="Times New Roman"/>
      <family val="1"/>
      <charset val="204"/>
    </font>
    <font>
      <b/>
      <sz val="10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vertAlign val="superscript"/>
      <sz val="10"/>
      <name val="AcadNusx"/>
    </font>
    <font>
      <sz val="10"/>
      <name val="Times New Roman"/>
      <family val="1"/>
    </font>
    <font>
      <b/>
      <sz val="10.5"/>
      <name val="AcadNusx"/>
    </font>
    <font>
      <sz val="10.5"/>
      <name val="AcadNusx"/>
    </font>
    <font>
      <b/>
      <sz val="10"/>
      <name val="AcadMtavr"/>
    </font>
    <font>
      <b/>
      <sz val="10"/>
      <color indexed="8"/>
      <name val="AcadNusx"/>
    </font>
    <font>
      <sz val="11"/>
      <color indexed="20"/>
      <name val="Calibri"/>
      <family val="2"/>
    </font>
    <font>
      <b/>
      <vertAlign val="superscript"/>
      <sz val="10"/>
      <name val="AcadNusx"/>
    </font>
    <font>
      <b/>
      <sz val="10"/>
      <name val="Times New Roman"/>
      <family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sz val="11"/>
      <color indexed="8"/>
      <name val="Calibri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cadNusx"/>
    </font>
    <font>
      <b/>
      <sz val="10"/>
      <name val="LitNusx"/>
    </font>
    <font>
      <sz val="9"/>
      <name val="AcadNusx"/>
    </font>
    <font>
      <b/>
      <sz val="8"/>
      <name val="AcadNusx"/>
    </font>
    <font>
      <sz val="10"/>
      <name val="LitNusx"/>
    </font>
    <font>
      <b/>
      <vertAlign val="superscript"/>
      <sz val="10"/>
      <name val="LitNusx"/>
    </font>
    <font>
      <vertAlign val="superscript"/>
      <sz val="10"/>
      <name val="LitNusx"/>
    </font>
    <font>
      <sz val="11"/>
      <color theme="1"/>
      <name val="Sylfaen"/>
      <family val="2"/>
      <charset val="204"/>
    </font>
    <font>
      <sz val="9"/>
      <color indexed="8"/>
      <name val="Sylfaen"/>
      <family val="2"/>
      <charset val="204"/>
    </font>
    <font>
      <b/>
      <i/>
      <sz val="9"/>
      <name val="AcadNusx"/>
    </font>
    <font>
      <i/>
      <sz val="9"/>
      <name val="AcadNusx"/>
    </font>
    <font>
      <b/>
      <sz val="9"/>
      <color indexed="8"/>
      <name val="AcadNusx"/>
    </font>
    <font>
      <sz val="11"/>
      <color theme="1"/>
      <name val="Sylfaen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ORIS Old"/>
      <family val="2"/>
    </font>
    <font>
      <sz val="10"/>
      <color theme="1"/>
      <name val="Calibri"/>
      <family val="2"/>
      <charset val="1"/>
      <scheme val="minor"/>
    </font>
    <font>
      <b/>
      <sz val="11"/>
      <color theme="1"/>
      <name val="AcadNusx"/>
    </font>
    <font>
      <b/>
      <sz val="10"/>
      <color theme="1"/>
      <name val="Calibri"/>
      <family val="2"/>
      <charset val="1"/>
      <scheme val="minor"/>
    </font>
    <font>
      <vertAlign val="superscript"/>
      <sz val="9"/>
      <name val="AcadNusx"/>
    </font>
    <font>
      <sz val="10"/>
      <color indexed="8"/>
      <name val="AcadNusx"/>
    </font>
    <font>
      <vertAlign val="superscript"/>
      <sz val="10"/>
      <color indexed="8"/>
      <name val="AcadNusx"/>
    </font>
    <font>
      <b/>
      <vertAlign val="superscript"/>
      <sz val="10"/>
      <color indexed="8"/>
      <name val="AcadNusx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cadMtavr"/>
    </font>
    <font>
      <vertAlign val="superscript"/>
      <sz val="10"/>
      <color indexed="8"/>
      <name val="Arial"/>
      <family val="2"/>
      <charset val="204"/>
    </font>
    <font>
      <sz val="12"/>
      <name val="Arachveulebrivi Thin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8">
    <xf numFmtId="0" fontId="0" fillId="0" borderId="0"/>
    <xf numFmtId="0" fontId="8" fillId="0" borderId="0"/>
    <xf numFmtId="0" fontId="8" fillId="0" borderId="0"/>
    <xf numFmtId="0" fontId="11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8" fillId="18" borderId="15" applyNumberFormat="0" applyProtection="0">
      <alignment horizontal="left" vertical="center" indent="1"/>
    </xf>
    <xf numFmtId="0" fontId="19" fillId="0" borderId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20" fillId="9" borderId="16" applyNumberFormat="0" applyAlignment="0" applyProtection="0"/>
    <xf numFmtId="0" fontId="21" fillId="23" borderId="17" applyNumberFormat="0" applyAlignment="0" applyProtection="0"/>
    <xf numFmtId="0" fontId="22" fillId="23" borderId="16" applyNumberFormat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24" borderId="22" applyNumberFormat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6" borderId="23" applyNumberFormat="0" applyFont="0" applyAlignment="0" applyProtection="0"/>
    <xf numFmtId="0" fontId="32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0">
      <alignment vertical="center"/>
    </xf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42" fillId="5" borderId="0" applyNumberFormat="0" applyBorder="0" applyAlignment="0" applyProtection="0"/>
    <xf numFmtId="0" fontId="45" fillId="0" borderId="0"/>
    <xf numFmtId="0" fontId="16" fillId="0" borderId="0"/>
    <xf numFmtId="0" fontId="46" fillId="0" borderId="0"/>
    <xf numFmtId="165" fontId="46" fillId="0" borderId="0" applyFont="0" applyFill="0" applyBorder="0" applyAlignment="0" applyProtection="0"/>
    <xf numFmtId="0" fontId="12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0" borderId="0"/>
    <xf numFmtId="0" fontId="49" fillId="0" borderId="0"/>
    <xf numFmtId="0" fontId="8" fillId="0" borderId="0"/>
    <xf numFmtId="0" fontId="51" fillId="0" borderId="0"/>
    <xf numFmtId="0" fontId="50" fillId="0" borderId="0"/>
    <xf numFmtId="0" fontId="50" fillId="0" borderId="0"/>
    <xf numFmtId="43" fontId="50" fillId="0" borderId="0" applyFont="0" applyFill="0" applyBorder="0" applyAlignment="0" applyProtection="0"/>
    <xf numFmtId="0" fontId="2" fillId="0" borderId="0"/>
    <xf numFmtId="0" fontId="52" fillId="0" borderId="0"/>
    <xf numFmtId="0" fontId="8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6" borderId="23" applyNumberFormat="0" applyFont="0" applyAlignment="0" applyProtection="0"/>
    <xf numFmtId="0" fontId="45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60" fillId="0" borderId="0"/>
    <xf numFmtId="0" fontId="65" fillId="0" borderId="0"/>
    <xf numFmtId="43" fontId="8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8" fillId="0" borderId="0"/>
    <xf numFmtId="0" fontId="3" fillId="0" borderId="0"/>
    <xf numFmtId="0" fontId="8" fillId="0" borderId="0"/>
  </cellStyleXfs>
  <cellXfs count="25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1" applyFont="1"/>
    <xf numFmtId="0" fontId="9" fillId="0" borderId="0" xfId="2" applyFont="1" applyAlignment="1">
      <alignment horizontal="right"/>
    </xf>
    <xf numFmtId="166" fontId="9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0" xfId="422"/>
    <xf numFmtId="0" fontId="0" fillId="0" borderId="0" xfId="0"/>
    <xf numFmtId="0" fontId="0" fillId="0" borderId="0" xfId="0" applyBorder="1"/>
    <xf numFmtId="167" fontId="9" fillId="0" borderId="0" xfId="431" applyNumberFormat="1" applyFont="1" applyAlignment="1">
      <alignment horizontal="right"/>
    </xf>
    <xf numFmtId="1" fontId="9" fillId="0" borderId="0" xfId="431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6" fontId="5" fillId="0" borderId="0" xfId="431" applyNumberFormat="1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0" fontId="4" fillId="3" borderId="11" xfId="0" applyFont="1" applyFill="1" applyBorder="1" applyAlignment="1">
      <alignment horizontal="center"/>
    </xf>
    <xf numFmtId="0" fontId="39" fillId="3" borderId="11" xfId="432" applyFont="1" applyFill="1" applyBorder="1" applyAlignment="1">
      <alignment horizontal="center" vertical="center" wrapText="1"/>
    </xf>
    <xf numFmtId="0" fontId="53" fillId="3" borderId="11" xfId="426" applyFont="1" applyFill="1" applyBorder="1" applyAlignment="1">
      <alignment horizontal="center" vertical="top" wrapText="1"/>
    </xf>
    <xf numFmtId="0" fontId="13" fillId="3" borderId="11" xfId="549" applyFont="1" applyFill="1" applyBorder="1" applyAlignment="1">
      <alignment horizontal="center" vertical="center"/>
    </xf>
    <xf numFmtId="2" fontId="13" fillId="3" borderId="11" xfId="549" applyNumberFormat="1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vertical="center" wrapText="1"/>
    </xf>
    <xf numFmtId="0" fontId="4" fillId="3" borderId="11" xfId="3" applyFont="1" applyFill="1" applyBorder="1" applyAlignment="1">
      <alignment vertical="center" wrapText="1"/>
    </xf>
    <xf numFmtId="2" fontId="67" fillId="0" borderId="11" xfId="0" applyNumberFormat="1" applyFont="1" applyFill="1" applyBorder="1" applyAlignment="1">
      <alignment horizontal="center" vertical="center" wrapText="1"/>
    </xf>
    <xf numFmtId="0" fontId="53" fillId="3" borderId="11" xfId="425" applyFont="1" applyFill="1" applyBorder="1" applyAlignment="1">
      <alignment horizontal="center" vertical="center" wrapText="1"/>
    </xf>
    <xf numFmtId="0" fontId="53" fillId="3" borderId="11" xfId="425" applyFont="1" applyFill="1" applyBorder="1" applyAlignment="1">
      <alignment horizontal="center" vertical="center"/>
    </xf>
    <xf numFmtId="1" fontId="53" fillId="3" borderId="11" xfId="425" applyNumberFormat="1" applyFont="1" applyFill="1" applyBorder="1" applyAlignment="1">
      <alignment horizontal="center" vertical="center"/>
    </xf>
    <xf numFmtId="2" fontId="53" fillId="3" borderId="11" xfId="425" applyNumberFormat="1" applyFont="1" applyFill="1" applyBorder="1" applyAlignment="1">
      <alignment horizontal="center" vertical="center"/>
    </xf>
    <xf numFmtId="0" fontId="53" fillId="3" borderId="11" xfId="426" applyFont="1" applyFill="1" applyBorder="1" applyAlignment="1">
      <alignment horizontal="center" vertical="center"/>
    </xf>
    <xf numFmtId="0" fontId="39" fillId="3" borderId="11" xfId="432" applyFont="1" applyFill="1" applyBorder="1" applyAlignment="1">
      <alignment vertical="center" wrapText="1"/>
    </xf>
    <xf numFmtId="2" fontId="67" fillId="3" borderId="11" xfId="432" applyNumberFormat="1" applyFont="1" applyFill="1" applyBorder="1" applyAlignment="1">
      <alignment horizontal="center" vertical="center" wrapText="1"/>
    </xf>
    <xf numFmtId="2" fontId="67" fillId="3" borderId="11" xfId="420" applyNumberFormat="1" applyFont="1" applyFill="1" applyBorder="1" applyAlignment="1">
      <alignment horizontal="center" vertical="center" wrapText="1"/>
    </xf>
    <xf numFmtId="2" fontId="66" fillId="3" borderId="11" xfId="434" quotePrefix="1" applyNumberFormat="1" applyFont="1" applyFill="1" applyBorder="1" applyAlignment="1">
      <alignment horizontal="center" vertical="center" wrapText="1"/>
    </xf>
    <xf numFmtId="0" fontId="53" fillId="3" borderId="11" xfId="549" applyFont="1" applyFill="1" applyBorder="1" applyAlignment="1">
      <alignment horizontal="center" vertical="center" wrapText="1"/>
    </xf>
    <xf numFmtId="0" fontId="55" fillId="3" borderId="11" xfId="549" applyFont="1" applyFill="1" applyBorder="1" applyAlignment="1">
      <alignment horizontal="center" vertical="center" wrapText="1"/>
    </xf>
    <xf numFmtId="0" fontId="55" fillId="3" borderId="11" xfId="426" applyFont="1" applyFill="1" applyBorder="1" applyAlignment="1">
      <alignment horizontal="center" vertical="center"/>
    </xf>
    <xf numFmtId="0" fontId="55" fillId="3" borderId="11" xfId="425" applyFont="1" applyFill="1" applyBorder="1" applyAlignment="1">
      <alignment horizontal="center" vertical="center"/>
    </xf>
    <xf numFmtId="0" fontId="39" fillId="3" borderId="11" xfId="426" applyFont="1" applyFill="1" applyBorder="1" applyAlignment="1">
      <alignment horizontal="center" vertical="center"/>
    </xf>
    <xf numFmtId="0" fontId="56" fillId="3" borderId="11" xfId="549" applyFont="1" applyFill="1" applyBorder="1" applyAlignment="1">
      <alignment horizontal="left" vertical="center" wrapText="1"/>
    </xf>
    <xf numFmtId="2" fontId="53" fillId="3" borderId="11" xfId="549" applyNumberFormat="1" applyFont="1" applyFill="1" applyBorder="1" applyAlignment="1">
      <alignment horizontal="center" vertical="center" wrapText="1"/>
    </xf>
    <xf numFmtId="2" fontId="53" fillId="3" borderId="11" xfId="549" applyNumberFormat="1" applyFont="1" applyFill="1" applyBorder="1" applyAlignment="1">
      <alignment horizontal="left" vertical="center" wrapText="1"/>
    </xf>
    <xf numFmtId="2" fontId="62" fillId="3" borderId="11" xfId="549" applyNumberFormat="1" applyFont="1" applyFill="1" applyBorder="1" applyAlignment="1">
      <alignment horizontal="left" vertical="center" wrapText="1"/>
    </xf>
    <xf numFmtId="0" fontId="55" fillId="3" borderId="11" xfId="549" applyFont="1" applyFill="1" applyBorder="1" applyAlignment="1">
      <alignment horizontal="left" vertical="center" wrapText="1"/>
    </xf>
    <xf numFmtId="0" fontId="55" fillId="3" borderId="11" xfId="424" applyFont="1" applyFill="1" applyBorder="1" applyAlignment="1">
      <alignment horizontal="center" vertical="center"/>
    </xf>
    <xf numFmtId="2" fontId="55" fillId="3" borderId="11" xfId="549" applyNumberFormat="1" applyFont="1" applyFill="1" applyBorder="1" applyAlignment="1">
      <alignment horizontal="center" vertical="center" wrapText="1"/>
    </xf>
    <xf numFmtId="2" fontId="55" fillId="3" borderId="11" xfId="549" applyNumberFormat="1" applyFont="1" applyFill="1" applyBorder="1" applyAlignment="1">
      <alignment horizontal="left" vertical="center" wrapText="1"/>
    </xf>
    <xf numFmtId="2" fontId="63" fillId="3" borderId="11" xfId="549" applyNumberFormat="1" applyFont="1" applyFill="1" applyBorder="1" applyAlignment="1">
      <alignment horizontal="left" vertical="center" wrapText="1"/>
    </xf>
    <xf numFmtId="0" fontId="53" fillId="3" borderId="11" xfId="549" applyFont="1" applyFill="1" applyBorder="1" applyAlignment="1">
      <alignment horizontal="left" vertical="center" wrapText="1"/>
    </xf>
    <xf numFmtId="0" fontId="55" fillId="3" borderId="11" xfId="549" applyFont="1" applyFill="1" applyBorder="1" applyAlignment="1">
      <alignment vertical="center" wrapText="1"/>
    </xf>
    <xf numFmtId="0" fontId="53" fillId="3" borderId="11" xfId="426" applyFont="1" applyFill="1" applyBorder="1" applyAlignment="1">
      <alignment horizontal="left" vertical="center" wrapText="1"/>
    </xf>
    <xf numFmtId="0" fontId="53" fillId="3" borderId="11" xfId="426" applyFont="1" applyFill="1" applyBorder="1" applyAlignment="1">
      <alignment horizontal="center" vertical="center" wrapText="1"/>
    </xf>
    <xf numFmtId="1" fontId="53" fillId="3" borderId="11" xfId="426" applyNumberFormat="1" applyFont="1" applyFill="1" applyBorder="1" applyAlignment="1">
      <alignment horizontal="center" vertical="center"/>
    </xf>
    <xf numFmtId="2" fontId="53" fillId="3" borderId="11" xfId="426" applyNumberFormat="1" applyFont="1" applyFill="1" applyBorder="1" applyAlignment="1">
      <alignment horizontal="center" vertical="center"/>
    </xf>
    <xf numFmtId="0" fontId="55" fillId="3" borderId="11" xfId="426" applyFont="1" applyFill="1" applyBorder="1" applyAlignment="1">
      <alignment horizontal="left" vertical="center"/>
    </xf>
    <xf numFmtId="0" fontId="55" fillId="3" borderId="11" xfId="426" applyFont="1" applyFill="1" applyBorder="1" applyAlignment="1">
      <alignment horizontal="center" vertical="center" wrapText="1"/>
    </xf>
    <xf numFmtId="2" fontId="55" fillId="3" borderId="11" xfId="426" applyNumberFormat="1" applyFont="1" applyFill="1" applyBorder="1" applyAlignment="1">
      <alignment horizontal="center" vertical="center"/>
    </xf>
    <xf numFmtId="2" fontId="55" fillId="3" borderId="11" xfId="425" applyNumberFormat="1" applyFont="1" applyFill="1" applyBorder="1" applyAlignment="1">
      <alignment horizontal="center" vertical="center"/>
    </xf>
    <xf numFmtId="0" fontId="53" fillId="3" borderId="11" xfId="425" applyFont="1" applyFill="1" applyBorder="1" applyAlignment="1">
      <alignment horizontal="left" vertical="center" wrapText="1"/>
    </xf>
    <xf numFmtId="0" fontId="55" fillId="3" borderId="11" xfId="425" applyFont="1" applyFill="1" applyBorder="1" applyAlignment="1">
      <alignment horizontal="left" vertical="center"/>
    </xf>
    <xf numFmtId="0" fontId="55" fillId="3" borderId="11" xfId="425" applyFont="1" applyFill="1" applyBorder="1" applyAlignment="1">
      <alignment horizontal="center" vertical="center" wrapText="1"/>
    </xf>
    <xf numFmtId="0" fontId="61" fillId="3" borderId="11" xfId="549" applyFont="1" applyFill="1" applyBorder="1" applyAlignment="1">
      <alignment horizontal="center" vertical="center" wrapText="1"/>
    </xf>
    <xf numFmtId="0" fontId="38" fillId="3" borderId="11" xfId="426" applyFont="1" applyFill="1" applyBorder="1" applyAlignment="1">
      <alignment horizontal="center" vertical="center" wrapText="1"/>
    </xf>
    <xf numFmtId="0" fontId="38" fillId="3" borderId="11" xfId="426" applyFont="1" applyFill="1" applyBorder="1" applyAlignment="1">
      <alignment horizontal="center" vertical="center"/>
    </xf>
    <xf numFmtId="2" fontId="38" fillId="3" borderId="11" xfId="426" applyNumberFormat="1" applyFont="1" applyFill="1" applyBorder="1" applyAlignment="1">
      <alignment horizontal="center" vertical="center"/>
    </xf>
    <xf numFmtId="0" fontId="39" fillId="3" borderId="11" xfId="426" applyFont="1" applyFill="1" applyBorder="1" applyAlignment="1">
      <alignment horizontal="left" vertical="center"/>
    </xf>
    <xf numFmtId="0" fontId="39" fillId="3" borderId="11" xfId="426" applyFont="1" applyFill="1" applyBorder="1" applyAlignment="1">
      <alignment horizontal="center" vertical="center" wrapText="1"/>
    </xf>
    <xf numFmtId="2" fontId="39" fillId="3" borderId="11" xfId="426" applyNumberFormat="1" applyFont="1" applyFill="1" applyBorder="1" applyAlignment="1">
      <alignment horizontal="center" vertical="center"/>
    </xf>
    <xf numFmtId="0" fontId="64" fillId="3" borderId="11" xfId="549" applyFont="1" applyFill="1" applyBorder="1" applyAlignment="1">
      <alignment horizontal="left" vertical="center" wrapText="1"/>
    </xf>
    <xf numFmtId="0" fontId="66" fillId="3" borderId="11" xfId="426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68" fillId="3" borderId="0" xfId="553" applyFont="1" applyFill="1" applyAlignment="1">
      <alignment horizontal="center" vertical="center" wrapText="1"/>
    </xf>
    <xf numFmtId="0" fontId="47" fillId="0" borderId="0" xfId="553" applyFont="1"/>
    <xf numFmtId="0" fontId="48" fillId="3" borderId="11" xfId="553" applyFont="1" applyFill="1" applyBorder="1" applyAlignment="1">
      <alignment horizontal="center" vertical="center"/>
    </xf>
    <xf numFmtId="0" fontId="48" fillId="0" borderId="11" xfId="553" applyFont="1" applyBorder="1" applyAlignment="1">
      <alignment horizontal="center"/>
    </xf>
    <xf numFmtId="0" fontId="48" fillId="0" borderId="11" xfId="553" applyFont="1" applyBorder="1" applyAlignment="1">
      <alignment horizontal="center" vertical="center"/>
    </xf>
    <xf numFmtId="0" fontId="47" fillId="0" borderId="0" xfId="553" applyFont="1" applyAlignment="1">
      <alignment horizontal="center"/>
    </xf>
    <xf numFmtId="0" fontId="4" fillId="0" borderId="11" xfId="553" applyFont="1" applyBorder="1" applyAlignment="1">
      <alignment horizontal="center" vertical="top"/>
    </xf>
    <xf numFmtId="2" fontId="13" fillId="0" borderId="11" xfId="553" applyNumberFormat="1" applyFont="1" applyBorder="1" applyAlignment="1">
      <alignment horizontal="center" vertical="top"/>
    </xf>
    <xf numFmtId="0" fontId="57" fillId="0" borderId="11" xfId="487" applyFont="1" applyBorder="1" applyAlignment="1">
      <alignment horizontal="center" vertical="top"/>
    </xf>
    <xf numFmtId="0" fontId="54" fillId="0" borderId="11" xfId="487" applyFont="1" applyBorder="1" applyAlignment="1">
      <alignment horizontal="left" vertical="top" wrapText="1"/>
    </xf>
    <xf numFmtId="0" fontId="54" fillId="0" borderId="11" xfId="487" applyFont="1" applyBorder="1" applyAlignment="1">
      <alignment horizontal="center" vertical="top"/>
    </xf>
    <xf numFmtId="0" fontId="54" fillId="2" borderId="11" xfId="487" applyFont="1" applyFill="1" applyBorder="1" applyAlignment="1">
      <alignment horizontal="center" vertical="top"/>
    </xf>
    <xf numFmtId="2" fontId="54" fillId="0" borderId="11" xfId="487" applyNumberFormat="1" applyFont="1" applyBorder="1" applyAlignment="1">
      <alignment horizontal="center" vertical="top"/>
    </xf>
    <xf numFmtId="0" fontId="57" fillId="0" borderId="11" xfId="487" applyFont="1" applyBorder="1" applyAlignment="1">
      <alignment horizontal="left" vertical="top"/>
    </xf>
    <xf numFmtId="2" fontId="57" fillId="0" borderId="11" xfId="487" applyNumberFormat="1" applyFont="1" applyBorder="1" applyAlignment="1">
      <alignment horizontal="center" vertical="top"/>
    </xf>
    <xf numFmtId="0" fontId="69" fillId="0" borderId="0" xfId="553" applyFont="1" applyAlignment="1">
      <alignment vertical="top"/>
    </xf>
    <xf numFmtId="2" fontId="57" fillId="2" borderId="11" xfId="487" applyNumberFormat="1" applyFont="1" applyFill="1" applyBorder="1" applyAlignment="1">
      <alignment horizontal="center" vertical="top"/>
    </xf>
    <xf numFmtId="0" fontId="57" fillId="0" borderId="11" xfId="553" applyFont="1" applyBorder="1" applyAlignment="1">
      <alignment horizontal="center" vertical="top"/>
    </xf>
    <xf numFmtId="2" fontId="4" fillId="3" borderId="11" xfId="553" applyNumberFormat="1" applyFont="1" applyFill="1" applyBorder="1" applyAlignment="1">
      <alignment horizontal="center" vertical="top"/>
    </xf>
    <xf numFmtId="0" fontId="4" fillId="3" borderId="11" xfId="553" applyFont="1" applyFill="1" applyBorder="1" applyAlignment="1">
      <alignment horizontal="center" vertical="top"/>
    </xf>
    <xf numFmtId="0" fontId="13" fillId="3" borderId="11" xfId="553" applyFont="1" applyFill="1" applyBorder="1" applyAlignment="1">
      <alignment horizontal="left" vertical="top" wrapText="1"/>
    </xf>
    <xf numFmtId="0" fontId="13" fillId="3" borderId="11" xfId="553" applyFont="1" applyFill="1" applyBorder="1" applyAlignment="1">
      <alignment horizontal="center" vertical="top"/>
    </xf>
    <xf numFmtId="2" fontId="13" fillId="3" borderId="11" xfId="553" applyNumberFormat="1" applyFont="1" applyFill="1" applyBorder="1" applyAlignment="1">
      <alignment horizontal="center" vertical="top"/>
    </xf>
    <xf numFmtId="0" fontId="4" fillId="3" borderId="11" xfId="553" applyFont="1" applyFill="1" applyBorder="1" applyAlignment="1">
      <alignment horizontal="left" vertical="top"/>
    </xf>
    <xf numFmtId="0" fontId="4" fillId="3" borderId="11" xfId="488" applyFont="1" applyFill="1" applyBorder="1" applyAlignment="1">
      <alignment horizontal="center" vertical="top"/>
    </xf>
    <xf numFmtId="0" fontId="4" fillId="3" borderId="11" xfId="488" applyFont="1" applyFill="1" applyBorder="1" applyAlignment="1">
      <alignment vertical="top"/>
    </xf>
    <xf numFmtId="2" fontId="4" fillId="3" borderId="11" xfId="488" applyNumberFormat="1" applyFont="1" applyFill="1" applyBorder="1" applyAlignment="1">
      <alignment horizontal="center" vertical="top"/>
    </xf>
    <xf numFmtId="2" fontId="13" fillId="3" borderId="11" xfId="553" applyNumberFormat="1" applyFont="1" applyFill="1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/>
    </xf>
    <xf numFmtId="0" fontId="13" fillId="0" borderId="11" xfId="3" applyFont="1" applyBorder="1" applyAlignment="1">
      <alignment horizontal="center" vertical="top"/>
    </xf>
    <xf numFmtId="2" fontId="13" fillId="0" borderId="11" xfId="3" applyNumberFormat="1" applyFont="1" applyBorder="1" applyAlignment="1">
      <alignment horizontal="center" vertical="top"/>
    </xf>
    <xf numFmtId="0" fontId="4" fillId="0" borderId="11" xfId="3" applyFont="1" applyBorder="1" applyAlignment="1">
      <alignment vertical="top"/>
    </xf>
    <xf numFmtId="2" fontId="4" fillId="0" borderId="11" xfId="3" applyNumberFormat="1" applyFont="1" applyBorder="1" applyAlignment="1">
      <alignment horizontal="center" vertical="top"/>
    </xf>
    <xf numFmtId="2" fontId="4" fillId="3" borderId="11" xfId="3" applyNumberFormat="1" applyFont="1" applyFill="1" applyBorder="1" applyAlignment="1">
      <alignment horizontal="center" vertical="top"/>
    </xf>
    <xf numFmtId="0" fontId="4" fillId="0" borderId="11" xfId="3" applyFont="1" applyBorder="1" applyAlignment="1">
      <alignment vertical="top" wrapText="1"/>
    </xf>
    <xf numFmtId="0" fontId="13" fillId="3" borderId="11" xfId="487" applyFont="1" applyFill="1" applyBorder="1" applyAlignment="1">
      <alignment horizontal="center" vertical="top" wrapText="1"/>
    </xf>
    <xf numFmtId="2" fontId="13" fillId="3" borderId="11" xfId="553" applyNumberFormat="1" applyFont="1" applyFill="1" applyBorder="1" applyAlignment="1">
      <alignment vertical="top"/>
    </xf>
    <xf numFmtId="0" fontId="4" fillId="3" borderId="11" xfId="553" applyFont="1" applyFill="1" applyBorder="1" applyAlignment="1">
      <alignment horizontal="left" vertical="top" wrapText="1"/>
    </xf>
    <xf numFmtId="0" fontId="13" fillId="3" borderId="11" xfId="553" applyFont="1" applyFill="1" applyBorder="1" applyAlignment="1">
      <alignment horizontal="center" vertical="top" wrapText="1"/>
    </xf>
    <xf numFmtId="0" fontId="4" fillId="3" borderId="11" xfId="553" applyFont="1" applyFill="1" applyBorder="1" applyAlignment="1">
      <alignment horizontal="center" vertical="top" wrapText="1"/>
    </xf>
    <xf numFmtId="2" fontId="13" fillId="3" borderId="14" xfId="553" applyNumberFormat="1" applyFont="1" applyFill="1" applyBorder="1" applyAlignment="1">
      <alignment horizontal="center" vertical="top"/>
    </xf>
    <xf numFmtId="9" fontId="13" fillId="3" borderId="11" xfId="553" applyNumberFormat="1" applyFont="1" applyFill="1" applyBorder="1" applyAlignment="1">
      <alignment horizontal="center" vertical="top"/>
    </xf>
    <xf numFmtId="0" fontId="71" fillId="0" borderId="0" xfId="553" applyFont="1"/>
    <xf numFmtId="0" fontId="69" fillId="0" borderId="0" xfId="553" applyFont="1"/>
    <xf numFmtId="0" fontId="69" fillId="3" borderId="0" xfId="553" applyFont="1" applyFill="1" applyAlignment="1">
      <alignment vertical="center"/>
    </xf>
    <xf numFmtId="0" fontId="69" fillId="3" borderId="0" xfId="553" applyFont="1" applyFill="1" applyAlignment="1">
      <alignment horizontal="center" vertical="center"/>
    </xf>
    <xf numFmtId="2" fontId="57" fillId="2" borderId="10" xfId="487" applyNumberFormat="1" applyFont="1" applyFill="1" applyBorder="1" applyAlignment="1">
      <alignment horizontal="center" vertical="top"/>
    </xf>
    <xf numFmtId="2" fontId="57" fillId="0" borderId="10" xfId="487" applyNumberFormat="1" applyFont="1" applyBorder="1" applyAlignment="1">
      <alignment horizontal="center" vertical="top"/>
    </xf>
    <xf numFmtId="0" fontId="57" fillId="0" borderId="10" xfId="487" applyFont="1" applyBorder="1" applyAlignment="1">
      <alignment horizontal="center" vertical="top"/>
    </xf>
    <xf numFmtId="0" fontId="57" fillId="0" borderId="10" xfId="487" applyFont="1" applyBorder="1" applyAlignment="1">
      <alignment horizontal="left" vertical="top"/>
    </xf>
    <xf numFmtId="166" fontId="57" fillId="0" borderId="11" xfId="487" applyNumberFormat="1" applyFont="1" applyBorder="1" applyAlignment="1">
      <alignment horizontal="center" vertical="top"/>
    </xf>
    <xf numFmtId="2" fontId="4" fillId="3" borderId="1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2" fontId="13" fillId="3" borderId="3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57" fillId="0" borderId="11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2" fontId="54" fillId="0" borderId="11" xfId="0" applyNumberFormat="1" applyFont="1" applyBorder="1" applyAlignment="1">
      <alignment horizontal="center" vertical="top"/>
    </xf>
    <xf numFmtId="2" fontId="57" fillId="3" borderId="11" xfId="0" applyNumberFormat="1" applyFont="1" applyFill="1" applyBorder="1" applyAlignment="1">
      <alignment horizontal="center"/>
    </xf>
    <xf numFmtId="0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/>
    <xf numFmtId="0" fontId="57" fillId="0" borderId="11" xfId="0" applyFont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4" fillId="3" borderId="11" xfId="554" applyFont="1" applyFill="1" applyBorder="1" applyAlignment="1">
      <alignment horizontal="center" vertical="center" wrapText="1"/>
    </xf>
    <xf numFmtId="0" fontId="4" fillId="3" borderId="11" xfId="554" applyFont="1" applyFill="1" applyBorder="1" applyAlignment="1">
      <alignment horizontal="center" vertical="center"/>
    </xf>
    <xf numFmtId="0" fontId="48" fillId="3" borderId="11" xfId="553" applyFont="1" applyFill="1" applyBorder="1" applyAlignment="1">
      <alignment horizontal="center"/>
    </xf>
    <xf numFmtId="0" fontId="54" fillId="0" borderId="11" xfId="0" applyFont="1" applyBorder="1" applyAlignment="1">
      <alignment horizontal="left" vertical="top" wrapText="1"/>
    </xf>
    <xf numFmtId="2" fontId="57" fillId="0" borderId="11" xfId="487" applyNumberFormat="1" applyFont="1" applyBorder="1" applyAlignment="1">
      <alignment horizontal="center"/>
    </xf>
    <xf numFmtId="0" fontId="64" fillId="3" borderId="11" xfId="549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1" xfId="555" applyFont="1" applyFill="1" applyBorder="1" applyAlignment="1">
      <alignment wrapText="1"/>
    </xf>
    <xf numFmtId="0" fontId="48" fillId="0" borderId="11" xfId="555" applyNumberFormat="1" applyFont="1" applyFill="1" applyBorder="1" applyAlignment="1">
      <alignment horizontal="center"/>
    </xf>
    <xf numFmtId="1" fontId="76" fillId="0" borderId="11" xfId="555" applyNumberFormat="1" applyFont="1" applyFill="1" applyBorder="1" applyAlignment="1">
      <alignment horizontal="center"/>
    </xf>
    <xf numFmtId="0" fontId="48" fillId="0" borderId="11" xfId="555" applyFont="1" applyFill="1" applyBorder="1" applyAlignment="1">
      <alignment horizontal="left" wrapText="1"/>
    </xf>
    <xf numFmtId="0" fontId="48" fillId="0" borderId="11" xfId="0" applyFont="1" applyFill="1" applyBorder="1" applyAlignment="1">
      <alignment wrapText="1"/>
    </xf>
    <xf numFmtId="0" fontId="48" fillId="0" borderId="11" xfId="555" applyFont="1" applyBorder="1" applyAlignment="1">
      <alignment horizontal="left" wrapText="1"/>
    </xf>
    <xf numFmtId="0" fontId="48" fillId="0" borderId="11" xfId="555" applyNumberFormat="1" applyFont="1" applyFill="1" applyBorder="1" applyAlignment="1">
      <alignment horizontal="center" vertical="center"/>
    </xf>
    <xf numFmtId="1" fontId="76" fillId="0" borderId="11" xfId="0" applyNumberFormat="1" applyFont="1" applyBorder="1" applyAlignment="1">
      <alignment horizontal="center" vertical="center"/>
    </xf>
    <xf numFmtId="1" fontId="76" fillId="0" borderId="11" xfId="555" applyNumberFormat="1" applyFont="1" applyFill="1" applyBorder="1" applyAlignment="1">
      <alignment horizontal="center" vertical="center"/>
    </xf>
    <xf numFmtId="0" fontId="4" fillId="3" borderId="11" xfId="554" applyFont="1" applyFill="1" applyBorder="1" applyAlignment="1">
      <alignment horizontal="center" vertical="center" wrapText="1"/>
    </xf>
    <xf numFmtId="0" fontId="4" fillId="3" borderId="11" xfId="554" applyFont="1" applyFill="1" applyBorder="1" applyAlignment="1">
      <alignment horizontal="center" vertical="center"/>
    </xf>
    <xf numFmtId="0" fontId="48" fillId="3" borderId="11" xfId="553" applyFont="1" applyFill="1" applyBorder="1" applyAlignment="1">
      <alignment horizontal="center"/>
    </xf>
    <xf numFmtId="0" fontId="48" fillId="0" borderId="13" xfId="553" applyFont="1" applyBorder="1" applyAlignment="1">
      <alignment horizontal="center"/>
    </xf>
    <xf numFmtId="0" fontId="69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13" fillId="3" borderId="10" xfId="0" applyFont="1" applyFill="1" applyBorder="1" applyAlignment="1">
      <alignment horizontal="left" vertical="top" wrapText="1"/>
    </xf>
    <xf numFmtId="0" fontId="13" fillId="3" borderId="10" xfId="488" applyFont="1" applyFill="1" applyBorder="1" applyAlignment="1">
      <alignment horizontal="center" vertical="top"/>
    </xf>
    <xf numFmtId="2" fontId="13" fillId="3" borderId="10" xfId="488" applyNumberFormat="1" applyFont="1" applyFill="1" applyBorder="1" applyAlignment="1">
      <alignment horizontal="center" vertical="top"/>
    </xf>
    <xf numFmtId="0" fontId="70" fillId="0" borderId="12" xfId="553" applyFont="1" applyBorder="1" applyAlignment="1">
      <alignment vertical="top" wrapText="1"/>
    </xf>
    <xf numFmtId="0" fontId="4" fillId="0" borderId="11" xfId="301" applyFont="1" applyBorder="1" applyAlignment="1">
      <alignment horizontal="center" vertical="top" wrapText="1"/>
    </xf>
    <xf numFmtId="0" fontId="13" fillId="0" borderId="11" xfId="301" applyFont="1" applyBorder="1" applyAlignment="1">
      <alignment horizontal="center" vertical="top" wrapText="1"/>
    </xf>
    <xf numFmtId="168" fontId="13" fillId="3" borderId="11" xfId="536" applyNumberFormat="1" applyFont="1" applyFill="1" applyBorder="1" applyAlignment="1">
      <alignment horizontal="center" vertical="center" wrapText="1"/>
    </xf>
    <xf numFmtId="0" fontId="80" fillId="0" borderId="11" xfId="553" applyFont="1" applyBorder="1" applyAlignment="1">
      <alignment horizontal="center" vertical="top"/>
    </xf>
    <xf numFmtId="164" fontId="4" fillId="0" borderId="11" xfId="536" applyFont="1" applyBorder="1" applyAlignment="1">
      <alignment vertical="center" wrapText="1"/>
    </xf>
    <xf numFmtId="164" fontId="13" fillId="0" borderId="11" xfId="536" applyFont="1" applyBorder="1" applyAlignment="1">
      <alignment vertical="center" wrapText="1"/>
    </xf>
    <xf numFmtId="0" fontId="4" fillId="0" borderId="11" xfId="301" applyFont="1" applyBorder="1" applyAlignment="1">
      <alignment horizontal="left" vertical="top" wrapText="1"/>
    </xf>
    <xf numFmtId="164" fontId="48" fillId="0" borderId="11" xfId="536" applyFont="1" applyBorder="1" applyAlignment="1">
      <alignment vertical="center" wrapText="1"/>
    </xf>
    <xf numFmtId="0" fontId="48" fillId="0" borderId="12" xfId="553" applyFont="1" applyBorder="1" applyAlignment="1">
      <alignment vertical="top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0" fontId="69" fillId="0" borderId="11" xfId="553" applyFont="1" applyBorder="1"/>
    <xf numFmtId="0" fontId="13" fillId="3" borderId="10" xfId="549" applyFont="1" applyFill="1" applyBorder="1" applyAlignment="1">
      <alignment vertical="center" wrapText="1"/>
    </xf>
    <xf numFmtId="0" fontId="13" fillId="3" borderId="10" xfId="549" applyFont="1" applyFill="1" applyBorder="1" applyAlignment="1">
      <alignment horizontal="center" vertical="center"/>
    </xf>
    <xf numFmtId="0" fontId="55" fillId="3" borderId="0" xfId="556" applyFont="1" applyFill="1"/>
    <xf numFmtId="2" fontId="13" fillId="3" borderId="10" xfId="549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4" fillId="3" borderId="11" xfId="556" applyFont="1" applyFill="1" applyBorder="1"/>
    <xf numFmtId="0" fontId="4" fillId="0" borderId="11" xfId="0" applyFont="1" applyBorder="1" applyAlignment="1"/>
    <xf numFmtId="0" fontId="13" fillId="3" borderId="11" xfId="549" applyFont="1" applyFill="1" applyBorder="1" applyAlignment="1">
      <alignment vertical="center" wrapText="1"/>
    </xf>
    <xf numFmtId="0" fontId="4" fillId="3" borderId="11" xfId="549" applyFont="1" applyFill="1" applyBorder="1" applyAlignment="1">
      <alignment vertical="center"/>
    </xf>
    <xf numFmtId="0" fontId="4" fillId="3" borderId="11" xfId="549" applyFont="1" applyFill="1" applyBorder="1" applyAlignment="1">
      <alignment horizontal="center" vertical="center"/>
    </xf>
    <xf numFmtId="2" fontId="4" fillId="3" borderId="11" xfId="549" applyNumberFormat="1" applyFont="1" applyFill="1" applyBorder="1" applyAlignment="1">
      <alignment horizontal="center" vertical="center"/>
    </xf>
    <xf numFmtId="0" fontId="4" fillId="3" borderId="11" xfId="549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55" fillId="3" borderId="0" xfId="556" applyFont="1" applyFill="1" applyAlignment="1">
      <alignment vertical="center"/>
    </xf>
    <xf numFmtId="0" fontId="13" fillId="3" borderId="11" xfId="3" applyFont="1" applyFill="1" applyBorder="1" applyAlignment="1">
      <alignment horizontal="center" vertical="center"/>
    </xf>
    <xf numFmtId="2" fontId="13" fillId="3" borderId="11" xfId="3" applyNumberFormat="1" applyFont="1" applyFill="1" applyBorder="1" applyAlignment="1">
      <alignment horizontal="center" vertical="center"/>
    </xf>
    <xf numFmtId="2" fontId="4" fillId="3" borderId="11" xfId="3" applyNumberFormat="1" applyFont="1" applyFill="1" applyBorder="1" applyAlignment="1">
      <alignment horizontal="center" vertical="center"/>
    </xf>
    <xf numFmtId="0" fontId="13" fillId="3" borderId="11" xfId="557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vertical="center"/>
    </xf>
    <xf numFmtId="0" fontId="4" fillId="3" borderId="11" xfId="3" applyFont="1" applyFill="1" applyBorder="1" applyAlignment="1">
      <alignment horizontal="center" vertical="center"/>
    </xf>
    <xf numFmtId="1" fontId="4" fillId="3" borderId="11" xfId="3" applyNumberFormat="1" applyFont="1" applyFill="1" applyBorder="1" applyAlignment="1">
      <alignment horizontal="center" vertical="center"/>
    </xf>
    <xf numFmtId="0" fontId="53" fillId="3" borderId="10" xfId="426" applyFont="1" applyFill="1" applyBorder="1" applyAlignment="1">
      <alignment horizontal="center" vertical="top" wrapText="1"/>
    </xf>
    <xf numFmtId="0" fontId="66" fillId="3" borderId="0" xfId="426" applyFont="1" applyFill="1" applyBorder="1" applyAlignment="1">
      <alignment horizontal="center" vertical="center"/>
    </xf>
    <xf numFmtId="2" fontId="53" fillId="3" borderId="10" xfId="426" applyNumberFormat="1" applyFont="1" applyFill="1" applyBorder="1" applyAlignment="1">
      <alignment horizontal="center" vertical="center"/>
    </xf>
    <xf numFmtId="2" fontId="55" fillId="3" borderId="10" xfId="426" applyNumberFormat="1" applyFont="1" applyFill="1" applyBorder="1" applyAlignment="1">
      <alignment horizontal="center" vertical="center"/>
    </xf>
    <xf numFmtId="0" fontId="64" fillId="28" borderId="10" xfId="549" applyFont="1" applyFill="1" applyBorder="1" applyAlignment="1">
      <alignment horizontal="center" vertical="center" wrapText="1"/>
    </xf>
    <xf numFmtId="0" fontId="4" fillId="3" borderId="11" xfId="55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3" borderId="0" xfId="553" applyFont="1" applyFill="1" applyAlignment="1">
      <alignment horizontal="center" vertical="center" wrapText="1"/>
    </xf>
    <xf numFmtId="0" fontId="47" fillId="3" borderId="3" xfId="553" applyFont="1" applyFill="1" applyBorder="1" applyAlignment="1">
      <alignment horizontal="center" vertical="center"/>
    </xf>
    <xf numFmtId="0" fontId="47" fillId="3" borderId="10" xfId="553" applyFont="1" applyFill="1" applyBorder="1" applyAlignment="1">
      <alignment horizontal="center" vertical="center"/>
    </xf>
    <xf numFmtId="0" fontId="47" fillId="0" borderId="3" xfId="553" applyFont="1" applyBorder="1" applyAlignment="1">
      <alignment horizontal="left" vertical="center"/>
    </xf>
    <xf numFmtId="0" fontId="47" fillId="0" borderId="10" xfId="553" applyFont="1" applyBorder="1" applyAlignment="1">
      <alignment horizontal="left" vertical="center"/>
    </xf>
    <xf numFmtId="0" fontId="48" fillId="0" borderId="3" xfId="553" applyFont="1" applyBorder="1" applyAlignment="1">
      <alignment horizontal="center" vertical="center"/>
    </xf>
    <xf numFmtId="0" fontId="48" fillId="0" borderId="10" xfId="553" applyFont="1" applyBorder="1" applyAlignment="1">
      <alignment horizontal="center" vertical="center"/>
    </xf>
    <xf numFmtId="0" fontId="48" fillId="3" borderId="11" xfId="553" applyFont="1" applyFill="1" applyBorder="1" applyAlignment="1">
      <alignment horizontal="center" vertical="center" wrapText="1"/>
    </xf>
    <xf numFmtId="0" fontId="48" fillId="3" borderId="3" xfId="553" applyFont="1" applyFill="1" applyBorder="1" applyAlignment="1">
      <alignment horizontal="center" vertical="center" wrapText="1"/>
    </xf>
    <xf numFmtId="0" fontId="1" fillId="0" borderId="10" xfId="553" applyBorder="1" applyAlignment="1">
      <alignment horizontal="center" vertical="center" wrapText="1"/>
    </xf>
    <xf numFmtId="0" fontId="4" fillId="3" borderId="11" xfId="554" applyFont="1" applyFill="1" applyBorder="1" applyAlignment="1">
      <alignment horizontal="center" vertical="center"/>
    </xf>
    <xf numFmtId="0" fontId="48" fillId="3" borderId="11" xfId="553" applyFont="1" applyFill="1" applyBorder="1" applyAlignment="1">
      <alignment horizontal="center"/>
    </xf>
  </cellXfs>
  <cellStyles count="558">
    <cellStyle name="20% - Акцент1" xfId="4" xr:uid="{00000000-0005-0000-0000-000000000000}"/>
    <cellStyle name="20% - Акцент2" xfId="5" xr:uid="{00000000-0005-0000-0000-000001000000}"/>
    <cellStyle name="20% - Акцент3" xfId="6" xr:uid="{00000000-0005-0000-0000-000002000000}"/>
    <cellStyle name="20% - Акцент4" xfId="7" xr:uid="{00000000-0005-0000-0000-000003000000}"/>
    <cellStyle name="20% - Акцент5" xfId="8" xr:uid="{00000000-0005-0000-0000-000004000000}"/>
    <cellStyle name="20% - Акцент6" xfId="9" xr:uid="{00000000-0005-0000-0000-000005000000}"/>
    <cellStyle name="40% - Акцент1" xfId="10" xr:uid="{00000000-0005-0000-0000-000006000000}"/>
    <cellStyle name="40% - Акцент2" xfId="11" xr:uid="{00000000-0005-0000-0000-000007000000}"/>
    <cellStyle name="40% - Акцент3" xfId="12" xr:uid="{00000000-0005-0000-0000-000008000000}"/>
    <cellStyle name="40% - Акцент4" xfId="13" xr:uid="{00000000-0005-0000-0000-000009000000}"/>
    <cellStyle name="40% - Акцент5" xfId="14" xr:uid="{00000000-0005-0000-0000-00000A000000}"/>
    <cellStyle name="40% - Акцент6" xfId="15" xr:uid="{00000000-0005-0000-0000-00000B000000}"/>
    <cellStyle name="60% - Акцент1" xfId="16" xr:uid="{00000000-0005-0000-0000-00000C000000}"/>
    <cellStyle name="60% - Акцент2" xfId="17" xr:uid="{00000000-0005-0000-0000-00000D000000}"/>
    <cellStyle name="60% - Акцент3" xfId="18" xr:uid="{00000000-0005-0000-0000-00000E000000}"/>
    <cellStyle name="60% - Акцент4" xfId="19" xr:uid="{00000000-0005-0000-0000-00000F000000}"/>
    <cellStyle name="60% - Акцент5" xfId="20" xr:uid="{00000000-0005-0000-0000-000010000000}"/>
    <cellStyle name="60% - Акцент6" xfId="21" xr:uid="{00000000-0005-0000-0000-000011000000}"/>
    <cellStyle name="Bad 2" xfId="429" xr:uid="{00000000-0005-0000-0000-000012000000}"/>
    <cellStyle name="Comma 10" xfId="22" xr:uid="{00000000-0005-0000-0000-000013000000}"/>
    <cellStyle name="Comma 10 2" xfId="435" xr:uid="{00000000-0005-0000-0000-000014000000}"/>
    <cellStyle name="Comma 10 2 2" xfId="493" xr:uid="{00000000-0005-0000-0000-000015000000}"/>
    <cellStyle name="Comma 11" xfId="23" xr:uid="{00000000-0005-0000-0000-000016000000}"/>
    <cellStyle name="Comma 11 2" xfId="436" xr:uid="{00000000-0005-0000-0000-000017000000}"/>
    <cellStyle name="Comma 11 2 2" xfId="494" xr:uid="{00000000-0005-0000-0000-000018000000}"/>
    <cellStyle name="Comma 12" xfId="24" xr:uid="{00000000-0005-0000-0000-000019000000}"/>
    <cellStyle name="Comma 12 2" xfId="437" xr:uid="{00000000-0005-0000-0000-00001A000000}"/>
    <cellStyle name="Comma 12 2 2" xfId="495" xr:uid="{00000000-0005-0000-0000-00001B000000}"/>
    <cellStyle name="Comma 13" xfId="25" xr:uid="{00000000-0005-0000-0000-00001C000000}"/>
    <cellStyle name="Comma 13 2" xfId="438" xr:uid="{00000000-0005-0000-0000-00001D000000}"/>
    <cellStyle name="Comma 13 2 2" xfId="496" xr:uid="{00000000-0005-0000-0000-00001E000000}"/>
    <cellStyle name="Comma 14" xfId="26" xr:uid="{00000000-0005-0000-0000-00001F000000}"/>
    <cellStyle name="Comma 14 2" xfId="439" xr:uid="{00000000-0005-0000-0000-000020000000}"/>
    <cellStyle name="Comma 14 2 2" xfId="497" xr:uid="{00000000-0005-0000-0000-000021000000}"/>
    <cellStyle name="Comma 15" xfId="27" xr:uid="{00000000-0005-0000-0000-000022000000}"/>
    <cellStyle name="Comma 15 2" xfId="440" xr:uid="{00000000-0005-0000-0000-000023000000}"/>
    <cellStyle name="Comma 15 2 2" xfId="498" xr:uid="{00000000-0005-0000-0000-000024000000}"/>
    <cellStyle name="Comma 16" xfId="28" xr:uid="{00000000-0005-0000-0000-000025000000}"/>
    <cellStyle name="Comma 16 2" xfId="441" xr:uid="{00000000-0005-0000-0000-000026000000}"/>
    <cellStyle name="Comma 16 2 2" xfId="499" xr:uid="{00000000-0005-0000-0000-000027000000}"/>
    <cellStyle name="Comma 17" xfId="29" xr:uid="{00000000-0005-0000-0000-000028000000}"/>
    <cellStyle name="Comma 17 2" xfId="442" xr:uid="{00000000-0005-0000-0000-000029000000}"/>
    <cellStyle name="Comma 17 2 2" xfId="500" xr:uid="{00000000-0005-0000-0000-00002A000000}"/>
    <cellStyle name="Comma 18" xfId="30" xr:uid="{00000000-0005-0000-0000-00002B000000}"/>
    <cellStyle name="Comma 18 2" xfId="443" xr:uid="{00000000-0005-0000-0000-00002C000000}"/>
    <cellStyle name="Comma 18 2 2" xfId="501" xr:uid="{00000000-0005-0000-0000-00002D000000}"/>
    <cellStyle name="Comma 19" xfId="31" xr:uid="{00000000-0005-0000-0000-00002E000000}"/>
    <cellStyle name="Comma 19 2" xfId="444" xr:uid="{00000000-0005-0000-0000-00002F000000}"/>
    <cellStyle name="Comma 19 2 2" xfId="502" xr:uid="{00000000-0005-0000-0000-000030000000}"/>
    <cellStyle name="Comma 2" xfId="32" xr:uid="{00000000-0005-0000-0000-000031000000}"/>
    <cellStyle name="Comma 2 10" xfId="33" xr:uid="{00000000-0005-0000-0000-000032000000}"/>
    <cellStyle name="Comma 2 11" xfId="34" xr:uid="{00000000-0005-0000-0000-000033000000}"/>
    <cellStyle name="Comma 2 12" xfId="35" xr:uid="{00000000-0005-0000-0000-000034000000}"/>
    <cellStyle name="Comma 2 13" xfId="36" xr:uid="{00000000-0005-0000-0000-000035000000}"/>
    <cellStyle name="Comma 2 14" xfId="37" xr:uid="{00000000-0005-0000-0000-000036000000}"/>
    <cellStyle name="Comma 2 15" xfId="38" xr:uid="{00000000-0005-0000-0000-000037000000}"/>
    <cellStyle name="Comma 2 16" xfId="39" xr:uid="{00000000-0005-0000-0000-000038000000}"/>
    <cellStyle name="Comma 2 17" xfId="40" xr:uid="{00000000-0005-0000-0000-000039000000}"/>
    <cellStyle name="Comma 2 18" xfId="41" xr:uid="{00000000-0005-0000-0000-00003A000000}"/>
    <cellStyle name="Comma 2 19" xfId="42" xr:uid="{00000000-0005-0000-0000-00003B000000}"/>
    <cellStyle name="Comma 2 2" xfId="43" xr:uid="{00000000-0005-0000-0000-00003C000000}"/>
    <cellStyle name="Comma 2 20" xfId="44" xr:uid="{00000000-0005-0000-0000-00003D000000}"/>
    <cellStyle name="Comma 2 21" xfId="45" xr:uid="{00000000-0005-0000-0000-00003E000000}"/>
    <cellStyle name="Comma 2 22" xfId="46" xr:uid="{00000000-0005-0000-0000-00003F000000}"/>
    <cellStyle name="Comma 2 23" xfId="47" xr:uid="{00000000-0005-0000-0000-000040000000}"/>
    <cellStyle name="Comma 2 24" xfId="48" xr:uid="{00000000-0005-0000-0000-000041000000}"/>
    <cellStyle name="Comma 2 25" xfId="49" xr:uid="{00000000-0005-0000-0000-000042000000}"/>
    <cellStyle name="Comma 2 26" xfId="50" xr:uid="{00000000-0005-0000-0000-000043000000}"/>
    <cellStyle name="Comma 2 27" xfId="51" xr:uid="{00000000-0005-0000-0000-000044000000}"/>
    <cellStyle name="Comma 2 28" xfId="52" xr:uid="{00000000-0005-0000-0000-000045000000}"/>
    <cellStyle name="Comma 2 29" xfId="53" xr:uid="{00000000-0005-0000-0000-000046000000}"/>
    <cellStyle name="Comma 2 3" xfId="54" xr:uid="{00000000-0005-0000-0000-000047000000}"/>
    <cellStyle name="Comma 2 30" xfId="55" xr:uid="{00000000-0005-0000-0000-000048000000}"/>
    <cellStyle name="Comma 2 31" xfId="56" xr:uid="{00000000-0005-0000-0000-000049000000}"/>
    <cellStyle name="Comma 2 32" xfId="57" xr:uid="{00000000-0005-0000-0000-00004A000000}"/>
    <cellStyle name="Comma 2 33" xfId="58" xr:uid="{00000000-0005-0000-0000-00004B000000}"/>
    <cellStyle name="Comma 2 34" xfId="59" xr:uid="{00000000-0005-0000-0000-00004C000000}"/>
    <cellStyle name="Comma 2 35" xfId="60" xr:uid="{00000000-0005-0000-0000-00004D000000}"/>
    <cellStyle name="Comma 2 36" xfId="61" xr:uid="{00000000-0005-0000-0000-00004E000000}"/>
    <cellStyle name="Comma 2 37" xfId="62" xr:uid="{00000000-0005-0000-0000-00004F000000}"/>
    <cellStyle name="Comma 2 38" xfId="63" xr:uid="{00000000-0005-0000-0000-000050000000}"/>
    <cellStyle name="Comma 2 39" xfId="64" xr:uid="{00000000-0005-0000-0000-000051000000}"/>
    <cellStyle name="Comma 2 4" xfId="65" xr:uid="{00000000-0005-0000-0000-000052000000}"/>
    <cellStyle name="Comma 2 40" xfId="66" xr:uid="{00000000-0005-0000-0000-000053000000}"/>
    <cellStyle name="Comma 2 41" xfId="67" xr:uid="{00000000-0005-0000-0000-000054000000}"/>
    <cellStyle name="Comma 2 42" xfId="68" xr:uid="{00000000-0005-0000-0000-000055000000}"/>
    <cellStyle name="Comma 2 43" xfId="69" xr:uid="{00000000-0005-0000-0000-000056000000}"/>
    <cellStyle name="Comma 2 44" xfId="70" xr:uid="{00000000-0005-0000-0000-000057000000}"/>
    <cellStyle name="Comma 2 45" xfId="71" xr:uid="{00000000-0005-0000-0000-000058000000}"/>
    <cellStyle name="Comma 2 46" xfId="72" xr:uid="{00000000-0005-0000-0000-000059000000}"/>
    <cellStyle name="Comma 2 47" xfId="73" xr:uid="{00000000-0005-0000-0000-00005A000000}"/>
    <cellStyle name="Comma 2 48" xfId="74" xr:uid="{00000000-0005-0000-0000-00005B000000}"/>
    <cellStyle name="Comma 2 49" xfId="445" xr:uid="{00000000-0005-0000-0000-00005C000000}"/>
    <cellStyle name="Comma 2 49 2" xfId="503" xr:uid="{00000000-0005-0000-0000-00005D000000}"/>
    <cellStyle name="Comma 2 5" xfId="75" xr:uid="{00000000-0005-0000-0000-00005E000000}"/>
    <cellStyle name="Comma 2 6" xfId="76" xr:uid="{00000000-0005-0000-0000-00005F000000}"/>
    <cellStyle name="Comma 2 7" xfId="77" xr:uid="{00000000-0005-0000-0000-000060000000}"/>
    <cellStyle name="Comma 2 8" xfId="78" xr:uid="{00000000-0005-0000-0000-000061000000}"/>
    <cellStyle name="Comma 2 9" xfId="79" xr:uid="{00000000-0005-0000-0000-000062000000}"/>
    <cellStyle name="Comma 20" xfId="80" xr:uid="{00000000-0005-0000-0000-000063000000}"/>
    <cellStyle name="Comma 20 2" xfId="446" xr:uid="{00000000-0005-0000-0000-000064000000}"/>
    <cellStyle name="Comma 20 2 2" xfId="504" xr:uid="{00000000-0005-0000-0000-000065000000}"/>
    <cellStyle name="Comma 21" xfId="81" xr:uid="{00000000-0005-0000-0000-000066000000}"/>
    <cellStyle name="Comma 21 2" xfId="447" xr:uid="{00000000-0005-0000-0000-000067000000}"/>
    <cellStyle name="Comma 21 2 2" xfId="505" xr:uid="{00000000-0005-0000-0000-000068000000}"/>
    <cellStyle name="Comma 22" xfId="82" xr:uid="{00000000-0005-0000-0000-000069000000}"/>
    <cellStyle name="Comma 22 2" xfId="448" xr:uid="{00000000-0005-0000-0000-00006A000000}"/>
    <cellStyle name="Comma 22 2 2" xfId="506" xr:uid="{00000000-0005-0000-0000-00006B000000}"/>
    <cellStyle name="Comma 23" xfId="83" xr:uid="{00000000-0005-0000-0000-00006C000000}"/>
    <cellStyle name="Comma 23 2" xfId="449" xr:uid="{00000000-0005-0000-0000-00006D000000}"/>
    <cellStyle name="Comma 23 2 2" xfId="507" xr:uid="{00000000-0005-0000-0000-00006E000000}"/>
    <cellStyle name="Comma 24" xfId="84" xr:uid="{00000000-0005-0000-0000-00006F000000}"/>
    <cellStyle name="Comma 24 2" xfId="450" xr:uid="{00000000-0005-0000-0000-000070000000}"/>
    <cellStyle name="Comma 24 2 2" xfId="508" xr:uid="{00000000-0005-0000-0000-000071000000}"/>
    <cellStyle name="Comma 25" xfId="85" xr:uid="{00000000-0005-0000-0000-000072000000}"/>
    <cellStyle name="Comma 25 2" xfId="451" xr:uid="{00000000-0005-0000-0000-000073000000}"/>
    <cellStyle name="Comma 25 2 2" xfId="509" xr:uid="{00000000-0005-0000-0000-000074000000}"/>
    <cellStyle name="Comma 26" xfId="86" xr:uid="{00000000-0005-0000-0000-000075000000}"/>
    <cellStyle name="Comma 26 2" xfId="452" xr:uid="{00000000-0005-0000-0000-000076000000}"/>
    <cellStyle name="Comma 26 2 2" xfId="510" xr:uid="{00000000-0005-0000-0000-000077000000}"/>
    <cellStyle name="Comma 27" xfId="87" xr:uid="{00000000-0005-0000-0000-000078000000}"/>
    <cellStyle name="Comma 27 2" xfId="453" xr:uid="{00000000-0005-0000-0000-000079000000}"/>
    <cellStyle name="Comma 27 2 2" xfId="511" xr:uid="{00000000-0005-0000-0000-00007A000000}"/>
    <cellStyle name="Comma 28" xfId="88" xr:uid="{00000000-0005-0000-0000-00007B000000}"/>
    <cellStyle name="Comma 28 2" xfId="454" xr:uid="{00000000-0005-0000-0000-00007C000000}"/>
    <cellStyle name="Comma 28 2 2" xfId="512" xr:uid="{00000000-0005-0000-0000-00007D000000}"/>
    <cellStyle name="Comma 29" xfId="89" xr:uid="{00000000-0005-0000-0000-00007E000000}"/>
    <cellStyle name="Comma 29 2" xfId="455" xr:uid="{00000000-0005-0000-0000-00007F000000}"/>
    <cellStyle name="Comma 29 2 2" xfId="513" xr:uid="{00000000-0005-0000-0000-000080000000}"/>
    <cellStyle name="Comma 3" xfId="90" xr:uid="{00000000-0005-0000-0000-000081000000}"/>
    <cellStyle name="Comma 3 2" xfId="91" xr:uid="{00000000-0005-0000-0000-000082000000}"/>
    <cellStyle name="Comma 3 3" xfId="92" xr:uid="{00000000-0005-0000-0000-000083000000}"/>
    <cellStyle name="Comma 30" xfId="93" xr:uid="{00000000-0005-0000-0000-000084000000}"/>
    <cellStyle name="Comma 30 2" xfId="456" xr:uid="{00000000-0005-0000-0000-000085000000}"/>
    <cellStyle name="Comma 30 2 2" xfId="514" xr:uid="{00000000-0005-0000-0000-000086000000}"/>
    <cellStyle name="Comma 31" xfId="94" xr:uid="{00000000-0005-0000-0000-000087000000}"/>
    <cellStyle name="Comma 31 2" xfId="457" xr:uid="{00000000-0005-0000-0000-000088000000}"/>
    <cellStyle name="Comma 31 2 2" xfId="515" xr:uid="{00000000-0005-0000-0000-000089000000}"/>
    <cellStyle name="Comma 32" xfId="95" xr:uid="{00000000-0005-0000-0000-00008A000000}"/>
    <cellStyle name="Comma 32 2" xfId="458" xr:uid="{00000000-0005-0000-0000-00008B000000}"/>
    <cellStyle name="Comma 32 2 2" xfId="516" xr:uid="{00000000-0005-0000-0000-00008C000000}"/>
    <cellStyle name="Comma 33" xfId="96" xr:uid="{00000000-0005-0000-0000-00008D000000}"/>
    <cellStyle name="Comma 33 2" xfId="459" xr:uid="{00000000-0005-0000-0000-00008E000000}"/>
    <cellStyle name="Comma 33 2 2" xfId="517" xr:uid="{00000000-0005-0000-0000-00008F000000}"/>
    <cellStyle name="Comma 34" xfId="97" xr:uid="{00000000-0005-0000-0000-000090000000}"/>
    <cellStyle name="Comma 34 2" xfId="460" xr:uid="{00000000-0005-0000-0000-000091000000}"/>
    <cellStyle name="Comma 34 2 2" xfId="518" xr:uid="{00000000-0005-0000-0000-000092000000}"/>
    <cellStyle name="Comma 35" xfId="98" xr:uid="{00000000-0005-0000-0000-000093000000}"/>
    <cellStyle name="Comma 35 2" xfId="461" xr:uid="{00000000-0005-0000-0000-000094000000}"/>
    <cellStyle name="Comma 35 2 2" xfId="519" xr:uid="{00000000-0005-0000-0000-000095000000}"/>
    <cellStyle name="Comma 36" xfId="99" xr:uid="{00000000-0005-0000-0000-000096000000}"/>
    <cellStyle name="Comma 36 2" xfId="462" xr:uid="{00000000-0005-0000-0000-000097000000}"/>
    <cellStyle name="Comma 36 2 2" xfId="520" xr:uid="{00000000-0005-0000-0000-000098000000}"/>
    <cellStyle name="Comma 37" xfId="100" xr:uid="{00000000-0005-0000-0000-000099000000}"/>
    <cellStyle name="Comma 37 2" xfId="463" xr:uid="{00000000-0005-0000-0000-00009A000000}"/>
    <cellStyle name="Comma 37 2 2" xfId="521" xr:uid="{00000000-0005-0000-0000-00009B000000}"/>
    <cellStyle name="Comma 38" xfId="101" xr:uid="{00000000-0005-0000-0000-00009C000000}"/>
    <cellStyle name="Comma 38 2" xfId="464" xr:uid="{00000000-0005-0000-0000-00009D000000}"/>
    <cellStyle name="Comma 38 2 2" xfId="522" xr:uid="{00000000-0005-0000-0000-00009E000000}"/>
    <cellStyle name="Comma 39" xfId="102" xr:uid="{00000000-0005-0000-0000-00009F000000}"/>
    <cellStyle name="Comma 39 2" xfId="465" xr:uid="{00000000-0005-0000-0000-0000A0000000}"/>
    <cellStyle name="Comma 39 2 2" xfId="523" xr:uid="{00000000-0005-0000-0000-0000A1000000}"/>
    <cellStyle name="Comma 4" xfId="103" xr:uid="{00000000-0005-0000-0000-0000A2000000}"/>
    <cellStyle name="Comma 40" xfId="104" xr:uid="{00000000-0005-0000-0000-0000A3000000}"/>
    <cellStyle name="Comma 40 2" xfId="466" xr:uid="{00000000-0005-0000-0000-0000A4000000}"/>
    <cellStyle name="Comma 40 2 2" xfId="524" xr:uid="{00000000-0005-0000-0000-0000A5000000}"/>
    <cellStyle name="Comma 41" xfId="105" xr:uid="{00000000-0005-0000-0000-0000A6000000}"/>
    <cellStyle name="Comma 41 2" xfId="467" xr:uid="{00000000-0005-0000-0000-0000A7000000}"/>
    <cellStyle name="Comma 41 2 2" xfId="525" xr:uid="{00000000-0005-0000-0000-0000A8000000}"/>
    <cellStyle name="Comma 42" xfId="106" xr:uid="{00000000-0005-0000-0000-0000A9000000}"/>
    <cellStyle name="Comma 42 2" xfId="468" xr:uid="{00000000-0005-0000-0000-0000AA000000}"/>
    <cellStyle name="Comma 42 2 2" xfId="526" xr:uid="{00000000-0005-0000-0000-0000AB000000}"/>
    <cellStyle name="Comma 43" xfId="107" xr:uid="{00000000-0005-0000-0000-0000AC000000}"/>
    <cellStyle name="Comma 43 2" xfId="469" xr:uid="{00000000-0005-0000-0000-0000AD000000}"/>
    <cellStyle name="Comma 43 2 2" xfId="527" xr:uid="{00000000-0005-0000-0000-0000AE000000}"/>
    <cellStyle name="Comma 44" xfId="108" xr:uid="{00000000-0005-0000-0000-0000AF000000}"/>
    <cellStyle name="Comma 44 2" xfId="470" xr:uid="{00000000-0005-0000-0000-0000B0000000}"/>
    <cellStyle name="Comma 44 2 2" xfId="528" xr:uid="{00000000-0005-0000-0000-0000B1000000}"/>
    <cellStyle name="Comma 45" xfId="109" xr:uid="{00000000-0005-0000-0000-0000B2000000}"/>
    <cellStyle name="Comma 45 2" xfId="471" xr:uid="{00000000-0005-0000-0000-0000B3000000}"/>
    <cellStyle name="Comma 45 2 2" xfId="529" xr:uid="{00000000-0005-0000-0000-0000B4000000}"/>
    <cellStyle name="Comma 46" xfId="110" xr:uid="{00000000-0005-0000-0000-0000B5000000}"/>
    <cellStyle name="Comma 46 2" xfId="472" xr:uid="{00000000-0005-0000-0000-0000B6000000}"/>
    <cellStyle name="Comma 46 2 2" xfId="530" xr:uid="{00000000-0005-0000-0000-0000B7000000}"/>
    <cellStyle name="Comma 47" xfId="111" xr:uid="{00000000-0005-0000-0000-0000B8000000}"/>
    <cellStyle name="Comma 47 2" xfId="473" xr:uid="{00000000-0005-0000-0000-0000B9000000}"/>
    <cellStyle name="Comma 47 2 2" xfId="531" xr:uid="{00000000-0005-0000-0000-0000BA000000}"/>
    <cellStyle name="Comma 48" xfId="112" xr:uid="{00000000-0005-0000-0000-0000BB000000}"/>
    <cellStyle name="Comma 48 2" xfId="474" xr:uid="{00000000-0005-0000-0000-0000BC000000}"/>
    <cellStyle name="Comma 48 2 2" xfId="532" xr:uid="{00000000-0005-0000-0000-0000BD000000}"/>
    <cellStyle name="Comma 49" xfId="113" xr:uid="{00000000-0005-0000-0000-0000BE000000}"/>
    <cellStyle name="Comma 49 2" xfId="475" xr:uid="{00000000-0005-0000-0000-0000BF000000}"/>
    <cellStyle name="Comma 49 2 2" xfId="533" xr:uid="{00000000-0005-0000-0000-0000C0000000}"/>
    <cellStyle name="Comma 5" xfId="114" xr:uid="{00000000-0005-0000-0000-0000C1000000}"/>
    <cellStyle name="Comma 5 2" xfId="476" xr:uid="{00000000-0005-0000-0000-0000C2000000}"/>
    <cellStyle name="Comma 5 2 2" xfId="534" xr:uid="{00000000-0005-0000-0000-0000C3000000}"/>
    <cellStyle name="Comma 50" xfId="115" xr:uid="{00000000-0005-0000-0000-0000C4000000}"/>
    <cellStyle name="Comma 50 2" xfId="477" xr:uid="{00000000-0005-0000-0000-0000C5000000}"/>
    <cellStyle name="Comma 50 2 2" xfId="535" xr:uid="{00000000-0005-0000-0000-0000C6000000}"/>
    <cellStyle name="Comma 51" xfId="433" xr:uid="{00000000-0005-0000-0000-0000C7000000}"/>
    <cellStyle name="Comma 51 2" xfId="428" xr:uid="{00000000-0005-0000-0000-0000C8000000}"/>
    <cellStyle name="Comma 51 2 2" xfId="537" xr:uid="{00000000-0005-0000-0000-0000C9000000}"/>
    <cellStyle name="Comma 51 3" xfId="478" xr:uid="{00000000-0005-0000-0000-0000CA000000}"/>
    <cellStyle name="Comma 51 4" xfId="536" xr:uid="{00000000-0005-0000-0000-0000CB000000}"/>
    <cellStyle name="Comma 52" xfId="489" xr:uid="{00000000-0005-0000-0000-0000CC000000}"/>
    <cellStyle name="Comma 53" xfId="551" xr:uid="{00000000-0005-0000-0000-0000CD000000}"/>
    <cellStyle name="Comma 6" xfId="116" xr:uid="{00000000-0005-0000-0000-0000CE000000}"/>
    <cellStyle name="Comma 6 2" xfId="479" xr:uid="{00000000-0005-0000-0000-0000CF000000}"/>
    <cellStyle name="Comma 6 2 2" xfId="538" xr:uid="{00000000-0005-0000-0000-0000D0000000}"/>
    <cellStyle name="Comma 7" xfId="117" xr:uid="{00000000-0005-0000-0000-0000D1000000}"/>
    <cellStyle name="Comma 7 2" xfId="480" xr:uid="{00000000-0005-0000-0000-0000D2000000}"/>
    <cellStyle name="Comma 7 2 2" xfId="539" xr:uid="{00000000-0005-0000-0000-0000D3000000}"/>
    <cellStyle name="Comma 8" xfId="118" xr:uid="{00000000-0005-0000-0000-0000D4000000}"/>
    <cellStyle name="Comma 8 2" xfId="481" xr:uid="{00000000-0005-0000-0000-0000D5000000}"/>
    <cellStyle name="Comma 8 2 2" xfId="540" xr:uid="{00000000-0005-0000-0000-0000D6000000}"/>
    <cellStyle name="Comma 9" xfId="119" xr:uid="{00000000-0005-0000-0000-0000D7000000}"/>
    <cellStyle name="Comma 9 2" xfId="482" xr:uid="{00000000-0005-0000-0000-0000D8000000}"/>
    <cellStyle name="Comma 9 2 2" xfId="541" xr:uid="{00000000-0005-0000-0000-0000D9000000}"/>
    <cellStyle name="Currency 10" xfId="120" xr:uid="{00000000-0005-0000-0000-0000DA000000}"/>
    <cellStyle name="Currency 11" xfId="121" xr:uid="{00000000-0005-0000-0000-0000DB000000}"/>
    <cellStyle name="Currency 12" xfId="122" xr:uid="{00000000-0005-0000-0000-0000DC000000}"/>
    <cellStyle name="Currency 13" xfId="123" xr:uid="{00000000-0005-0000-0000-0000DD000000}"/>
    <cellStyle name="Currency 14" xfId="124" xr:uid="{00000000-0005-0000-0000-0000DE000000}"/>
    <cellStyle name="Currency 15" xfId="125" xr:uid="{00000000-0005-0000-0000-0000DF000000}"/>
    <cellStyle name="Currency 16" xfId="126" xr:uid="{00000000-0005-0000-0000-0000E0000000}"/>
    <cellStyle name="Currency 17" xfId="127" xr:uid="{00000000-0005-0000-0000-0000E1000000}"/>
    <cellStyle name="Currency 18" xfId="128" xr:uid="{00000000-0005-0000-0000-0000E2000000}"/>
    <cellStyle name="Currency 19" xfId="129" xr:uid="{00000000-0005-0000-0000-0000E3000000}"/>
    <cellStyle name="Currency 2" xfId="130" xr:uid="{00000000-0005-0000-0000-0000E4000000}"/>
    <cellStyle name="Currency 20" xfId="131" xr:uid="{00000000-0005-0000-0000-0000E5000000}"/>
    <cellStyle name="Currency 21" xfId="132" xr:uid="{00000000-0005-0000-0000-0000E6000000}"/>
    <cellStyle name="Currency 22" xfId="133" xr:uid="{00000000-0005-0000-0000-0000E7000000}"/>
    <cellStyle name="Currency 23" xfId="134" xr:uid="{00000000-0005-0000-0000-0000E8000000}"/>
    <cellStyle name="Currency 24" xfId="135" xr:uid="{00000000-0005-0000-0000-0000E9000000}"/>
    <cellStyle name="Currency 25" xfId="136" xr:uid="{00000000-0005-0000-0000-0000EA000000}"/>
    <cellStyle name="Currency 26" xfId="137" xr:uid="{00000000-0005-0000-0000-0000EB000000}"/>
    <cellStyle name="Currency 27" xfId="138" xr:uid="{00000000-0005-0000-0000-0000EC000000}"/>
    <cellStyle name="Currency 28" xfId="139" xr:uid="{00000000-0005-0000-0000-0000ED000000}"/>
    <cellStyle name="Currency 29" xfId="140" xr:uid="{00000000-0005-0000-0000-0000EE000000}"/>
    <cellStyle name="Currency 3" xfId="141" xr:uid="{00000000-0005-0000-0000-0000EF000000}"/>
    <cellStyle name="Currency 30" xfId="142" xr:uid="{00000000-0005-0000-0000-0000F0000000}"/>
    <cellStyle name="Currency 31" xfId="143" xr:uid="{00000000-0005-0000-0000-0000F1000000}"/>
    <cellStyle name="Currency 32" xfId="144" xr:uid="{00000000-0005-0000-0000-0000F2000000}"/>
    <cellStyle name="Currency 33" xfId="145" xr:uid="{00000000-0005-0000-0000-0000F3000000}"/>
    <cellStyle name="Currency 34" xfId="146" xr:uid="{00000000-0005-0000-0000-0000F4000000}"/>
    <cellStyle name="Currency 35" xfId="147" xr:uid="{00000000-0005-0000-0000-0000F5000000}"/>
    <cellStyle name="Currency 36" xfId="148" xr:uid="{00000000-0005-0000-0000-0000F6000000}"/>
    <cellStyle name="Currency 37" xfId="149" xr:uid="{00000000-0005-0000-0000-0000F7000000}"/>
    <cellStyle name="Currency 38" xfId="150" xr:uid="{00000000-0005-0000-0000-0000F8000000}"/>
    <cellStyle name="Currency 39" xfId="151" xr:uid="{00000000-0005-0000-0000-0000F9000000}"/>
    <cellStyle name="Currency 4" xfId="152" xr:uid="{00000000-0005-0000-0000-0000FA000000}"/>
    <cellStyle name="Currency 40" xfId="153" xr:uid="{00000000-0005-0000-0000-0000FB000000}"/>
    <cellStyle name="Currency 41" xfId="154" xr:uid="{00000000-0005-0000-0000-0000FC000000}"/>
    <cellStyle name="Currency 42" xfId="155" xr:uid="{00000000-0005-0000-0000-0000FD000000}"/>
    <cellStyle name="Currency 43" xfId="156" xr:uid="{00000000-0005-0000-0000-0000FE000000}"/>
    <cellStyle name="Currency 44" xfId="157" xr:uid="{00000000-0005-0000-0000-0000FF000000}"/>
    <cellStyle name="Currency 45" xfId="158" xr:uid="{00000000-0005-0000-0000-000000010000}"/>
    <cellStyle name="Currency 46" xfId="159" xr:uid="{00000000-0005-0000-0000-000001010000}"/>
    <cellStyle name="Currency 5" xfId="160" xr:uid="{00000000-0005-0000-0000-000002010000}"/>
    <cellStyle name="Currency 6" xfId="161" xr:uid="{00000000-0005-0000-0000-000003010000}"/>
    <cellStyle name="Currency 7" xfId="162" xr:uid="{00000000-0005-0000-0000-000004010000}"/>
    <cellStyle name="Currency 8" xfId="163" xr:uid="{00000000-0005-0000-0000-000005010000}"/>
    <cellStyle name="Currency 9" xfId="164" xr:uid="{00000000-0005-0000-0000-000006010000}"/>
    <cellStyle name="Normal" xfId="0" builtinId="0"/>
    <cellStyle name="Normal 10" xfId="165" xr:uid="{00000000-0005-0000-0000-000008010000}"/>
    <cellStyle name="Normal 11" xfId="166" xr:uid="{00000000-0005-0000-0000-000009010000}"/>
    <cellStyle name="Normal 11 2 2" xfId="483" xr:uid="{00000000-0005-0000-0000-00000A010000}"/>
    <cellStyle name="Normal 12" xfId="167" xr:uid="{00000000-0005-0000-0000-00000B010000}"/>
    <cellStyle name="Normal 13" xfId="168" xr:uid="{00000000-0005-0000-0000-00000C010000}"/>
    <cellStyle name="Normal 13 3" xfId="484" xr:uid="{00000000-0005-0000-0000-00000D010000}"/>
    <cellStyle name="Normal 14" xfId="169" xr:uid="{00000000-0005-0000-0000-00000E010000}"/>
    <cellStyle name="Normal 15" xfId="170" xr:uid="{00000000-0005-0000-0000-00000F010000}"/>
    <cellStyle name="Normal 16" xfId="171" xr:uid="{00000000-0005-0000-0000-000010010000}"/>
    <cellStyle name="Normal 17" xfId="172" xr:uid="{00000000-0005-0000-0000-000011010000}"/>
    <cellStyle name="Normal 18" xfId="173" xr:uid="{00000000-0005-0000-0000-000012010000}"/>
    <cellStyle name="Normal 19" xfId="174" xr:uid="{00000000-0005-0000-0000-000013010000}"/>
    <cellStyle name="Normal 2" xfId="175" xr:uid="{00000000-0005-0000-0000-000014010000}"/>
    <cellStyle name="Normal 2 10" xfId="176" xr:uid="{00000000-0005-0000-0000-000015010000}"/>
    <cellStyle name="Normal 2 11" xfId="177" xr:uid="{00000000-0005-0000-0000-000016010000}"/>
    <cellStyle name="Normal 2 12" xfId="178" xr:uid="{00000000-0005-0000-0000-000017010000}"/>
    <cellStyle name="Normal 2 13" xfId="179" xr:uid="{00000000-0005-0000-0000-000018010000}"/>
    <cellStyle name="Normal 2 14" xfId="180" xr:uid="{00000000-0005-0000-0000-000019010000}"/>
    <cellStyle name="Normal 2 15" xfId="181" xr:uid="{00000000-0005-0000-0000-00001A010000}"/>
    <cellStyle name="Normal 2 16" xfId="182" xr:uid="{00000000-0005-0000-0000-00001B010000}"/>
    <cellStyle name="Normal 2 17" xfId="183" xr:uid="{00000000-0005-0000-0000-00001C010000}"/>
    <cellStyle name="Normal 2 18" xfId="184" xr:uid="{00000000-0005-0000-0000-00001D010000}"/>
    <cellStyle name="Normal 2 19" xfId="185" xr:uid="{00000000-0005-0000-0000-00001E010000}"/>
    <cellStyle name="Normal 2 2" xfId="186" xr:uid="{00000000-0005-0000-0000-00001F010000}"/>
    <cellStyle name="Normal 2 2 10" xfId="187" xr:uid="{00000000-0005-0000-0000-000020010000}"/>
    <cellStyle name="Normal 2 2 11" xfId="188" xr:uid="{00000000-0005-0000-0000-000021010000}"/>
    <cellStyle name="Normal 2 2 12" xfId="189" xr:uid="{00000000-0005-0000-0000-000022010000}"/>
    <cellStyle name="Normal 2 2 13" xfId="190" xr:uid="{00000000-0005-0000-0000-000023010000}"/>
    <cellStyle name="Normal 2 2 14" xfId="191" xr:uid="{00000000-0005-0000-0000-000024010000}"/>
    <cellStyle name="Normal 2 2 15" xfId="192" xr:uid="{00000000-0005-0000-0000-000025010000}"/>
    <cellStyle name="Normal 2 2 16" xfId="193" xr:uid="{00000000-0005-0000-0000-000026010000}"/>
    <cellStyle name="Normal 2 2 17" xfId="194" xr:uid="{00000000-0005-0000-0000-000027010000}"/>
    <cellStyle name="Normal 2 2 18" xfId="195" xr:uid="{00000000-0005-0000-0000-000028010000}"/>
    <cellStyle name="Normal 2 2 19" xfId="196" xr:uid="{00000000-0005-0000-0000-000029010000}"/>
    <cellStyle name="Normal 2 2 2" xfId="197" xr:uid="{00000000-0005-0000-0000-00002A010000}"/>
    <cellStyle name="Normal 2 2 20" xfId="198" xr:uid="{00000000-0005-0000-0000-00002B010000}"/>
    <cellStyle name="Normal 2 2 21" xfId="199" xr:uid="{00000000-0005-0000-0000-00002C010000}"/>
    <cellStyle name="Normal 2 2 22" xfId="200" xr:uid="{00000000-0005-0000-0000-00002D010000}"/>
    <cellStyle name="Normal 2 2 23" xfId="201" xr:uid="{00000000-0005-0000-0000-00002E010000}"/>
    <cellStyle name="Normal 2 2 24" xfId="202" xr:uid="{00000000-0005-0000-0000-00002F010000}"/>
    <cellStyle name="Normal 2 2 25" xfId="203" xr:uid="{00000000-0005-0000-0000-000030010000}"/>
    <cellStyle name="Normal 2 2 26" xfId="204" xr:uid="{00000000-0005-0000-0000-000031010000}"/>
    <cellStyle name="Normal 2 2 27" xfId="205" xr:uid="{00000000-0005-0000-0000-000032010000}"/>
    <cellStyle name="Normal 2 2 28" xfId="206" xr:uid="{00000000-0005-0000-0000-000033010000}"/>
    <cellStyle name="Normal 2 2 29" xfId="207" xr:uid="{00000000-0005-0000-0000-000034010000}"/>
    <cellStyle name="Normal 2 2 3" xfId="208" xr:uid="{00000000-0005-0000-0000-000035010000}"/>
    <cellStyle name="Normal 2 2 30" xfId="209" xr:uid="{00000000-0005-0000-0000-000036010000}"/>
    <cellStyle name="Normal 2 2 31" xfId="210" xr:uid="{00000000-0005-0000-0000-000037010000}"/>
    <cellStyle name="Normal 2 2 32" xfId="211" xr:uid="{00000000-0005-0000-0000-000038010000}"/>
    <cellStyle name="Normal 2 2 33" xfId="212" xr:uid="{00000000-0005-0000-0000-000039010000}"/>
    <cellStyle name="Normal 2 2 34" xfId="213" xr:uid="{00000000-0005-0000-0000-00003A010000}"/>
    <cellStyle name="Normal 2 2 35" xfId="214" xr:uid="{00000000-0005-0000-0000-00003B010000}"/>
    <cellStyle name="Normal 2 2 36" xfId="215" xr:uid="{00000000-0005-0000-0000-00003C010000}"/>
    <cellStyle name="Normal 2 2 37" xfId="216" xr:uid="{00000000-0005-0000-0000-00003D010000}"/>
    <cellStyle name="Normal 2 2 38" xfId="217" xr:uid="{00000000-0005-0000-0000-00003E010000}"/>
    <cellStyle name="Normal 2 2 39" xfId="218" xr:uid="{00000000-0005-0000-0000-00003F010000}"/>
    <cellStyle name="Normal 2 2 4" xfId="219" xr:uid="{00000000-0005-0000-0000-000040010000}"/>
    <cellStyle name="Normal 2 2 40" xfId="220" xr:uid="{00000000-0005-0000-0000-000041010000}"/>
    <cellStyle name="Normal 2 2 41" xfId="221" xr:uid="{00000000-0005-0000-0000-000042010000}"/>
    <cellStyle name="Normal 2 2 42" xfId="222" xr:uid="{00000000-0005-0000-0000-000043010000}"/>
    <cellStyle name="Normal 2 2 43" xfId="223" xr:uid="{00000000-0005-0000-0000-000044010000}"/>
    <cellStyle name="Normal 2 2 44" xfId="224" xr:uid="{00000000-0005-0000-0000-000045010000}"/>
    <cellStyle name="Normal 2 2 45" xfId="225" xr:uid="{00000000-0005-0000-0000-000046010000}"/>
    <cellStyle name="Normal 2 2 46" xfId="226" xr:uid="{00000000-0005-0000-0000-000047010000}"/>
    <cellStyle name="Normal 2 2 47" xfId="227" xr:uid="{00000000-0005-0000-0000-000048010000}"/>
    <cellStyle name="Normal 2 2 5" xfId="228" xr:uid="{00000000-0005-0000-0000-000049010000}"/>
    <cellStyle name="Normal 2 2 6" xfId="229" xr:uid="{00000000-0005-0000-0000-00004A010000}"/>
    <cellStyle name="Normal 2 2 7" xfId="230" xr:uid="{00000000-0005-0000-0000-00004B010000}"/>
    <cellStyle name="Normal 2 2 8" xfId="231" xr:uid="{00000000-0005-0000-0000-00004C010000}"/>
    <cellStyle name="Normal 2 2 9" xfId="232" xr:uid="{00000000-0005-0000-0000-00004D010000}"/>
    <cellStyle name="Normal 2 20" xfId="233" xr:uid="{00000000-0005-0000-0000-00004E010000}"/>
    <cellStyle name="Normal 2 21" xfId="234" xr:uid="{00000000-0005-0000-0000-00004F010000}"/>
    <cellStyle name="Normal 2 22" xfId="235" xr:uid="{00000000-0005-0000-0000-000050010000}"/>
    <cellStyle name="Normal 2 23" xfId="236" xr:uid="{00000000-0005-0000-0000-000051010000}"/>
    <cellStyle name="Normal 2 24" xfId="237" xr:uid="{00000000-0005-0000-0000-000052010000}"/>
    <cellStyle name="Normal 2 25" xfId="238" xr:uid="{00000000-0005-0000-0000-000053010000}"/>
    <cellStyle name="Normal 2 26" xfId="239" xr:uid="{00000000-0005-0000-0000-000054010000}"/>
    <cellStyle name="Normal 2 27" xfId="240" xr:uid="{00000000-0005-0000-0000-000055010000}"/>
    <cellStyle name="Normal 2 28" xfId="241" xr:uid="{00000000-0005-0000-0000-000056010000}"/>
    <cellStyle name="Normal 2 29" xfId="242" xr:uid="{00000000-0005-0000-0000-000057010000}"/>
    <cellStyle name="Normal 2 3" xfId="243" xr:uid="{00000000-0005-0000-0000-000058010000}"/>
    <cellStyle name="Normal 2 3 2" xfId="244" xr:uid="{00000000-0005-0000-0000-000059010000}"/>
    <cellStyle name="Normal 2 3 3" xfId="245" xr:uid="{00000000-0005-0000-0000-00005A010000}"/>
    <cellStyle name="Normal 2 30" xfId="246" xr:uid="{00000000-0005-0000-0000-00005B010000}"/>
    <cellStyle name="Normal 2 31" xfId="247" xr:uid="{00000000-0005-0000-0000-00005C010000}"/>
    <cellStyle name="Normal 2 32" xfId="248" xr:uid="{00000000-0005-0000-0000-00005D010000}"/>
    <cellStyle name="Normal 2 33" xfId="249" xr:uid="{00000000-0005-0000-0000-00005E010000}"/>
    <cellStyle name="Normal 2 34" xfId="250" xr:uid="{00000000-0005-0000-0000-00005F010000}"/>
    <cellStyle name="Normal 2 35" xfId="251" xr:uid="{00000000-0005-0000-0000-000060010000}"/>
    <cellStyle name="Normal 2 36" xfId="252" xr:uid="{00000000-0005-0000-0000-000061010000}"/>
    <cellStyle name="Normal 2 37" xfId="253" xr:uid="{00000000-0005-0000-0000-000062010000}"/>
    <cellStyle name="Normal 2 38" xfId="254" xr:uid="{00000000-0005-0000-0000-000063010000}"/>
    <cellStyle name="Normal 2 39" xfId="255" xr:uid="{00000000-0005-0000-0000-000064010000}"/>
    <cellStyle name="Normal 2 4" xfId="256" xr:uid="{00000000-0005-0000-0000-000065010000}"/>
    <cellStyle name="Normal 2 4 2" xfId="257" xr:uid="{00000000-0005-0000-0000-000066010000}"/>
    <cellStyle name="Normal 2 4 3" xfId="258" xr:uid="{00000000-0005-0000-0000-000067010000}"/>
    <cellStyle name="Normal 2 40" xfId="259" xr:uid="{00000000-0005-0000-0000-000068010000}"/>
    <cellStyle name="Normal 2 41" xfId="260" xr:uid="{00000000-0005-0000-0000-000069010000}"/>
    <cellStyle name="Normal 2 42" xfId="261" xr:uid="{00000000-0005-0000-0000-00006A010000}"/>
    <cellStyle name="Normal 2 43" xfId="262" xr:uid="{00000000-0005-0000-0000-00006B010000}"/>
    <cellStyle name="Normal 2 44" xfId="263" xr:uid="{00000000-0005-0000-0000-00006C010000}"/>
    <cellStyle name="Normal 2 45" xfId="264" xr:uid="{00000000-0005-0000-0000-00006D010000}"/>
    <cellStyle name="Normal 2 46" xfId="265" xr:uid="{00000000-0005-0000-0000-00006E010000}"/>
    <cellStyle name="Normal 2 47" xfId="266" xr:uid="{00000000-0005-0000-0000-00006F010000}"/>
    <cellStyle name="Normal 2 48" xfId="267" xr:uid="{00000000-0005-0000-0000-000070010000}"/>
    <cellStyle name="Normal 2 49" xfId="268" xr:uid="{00000000-0005-0000-0000-000071010000}"/>
    <cellStyle name="Normal 2 5" xfId="269" xr:uid="{00000000-0005-0000-0000-000072010000}"/>
    <cellStyle name="Normal 2 5 2" xfId="270" xr:uid="{00000000-0005-0000-0000-000073010000}"/>
    <cellStyle name="Normal 2 5 3" xfId="271" xr:uid="{00000000-0005-0000-0000-000074010000}"/>
    <cellStyle name="Normal 2 50" xfId="272" xr:uid="{00000000-0005-0000-0000-000075010000}"/>
    <cellStyle name="Normal 2 51" xfId="273" xr:uid="{00000000-0005-0000-0000-000076010000}"/>
    <cellStyle name="Normal 2 52" xfId="274" xr:uid="{00000000-0005-0000-0000-000077010000}"/>
    <cellStyle name="Normal 2 53" xfId="275" xr:uid="{00000000-0005-0000-0000-000078010000}"/>
    <cellStyle name="Normal 2 54" xfId="276" xr:uid="{00000000-0005-0000-0000-000079010000}"/>
    <cellStyle name="Normal 2 55" xfId="277" xr:uid="{00000000-0005-0000-0000-00007A010000}"/>
    <cellStyle name="Normal 2 56" xfId="278" xr:uid="{00000000-0005-0000-0000-00007B010000}"/>
    <cellStyle name="Normal 2 57" xfId="544" xr:uid="{00000000-0005-0000-0000-00007C010000}"/>
    <cellStyle name="Normal 2 57 2" xfId="546" xr:uid="{00000000-0005-0000-0000-00007D010000}"/>
    <cellStyle name="Normal 2 6" xfId="279" xr:uid="{00000000-0005-0000-0000-00007E010000}"/>
    <cellStyle name="Normal 2 6 2" xfId="280" xr:uid="{00000000-0005-0000-0000-00007F010000}"/>
    <cellStyle name="Normal 2 6 3" xfId="281" xr:uid="{00000000-0005-0000-0000-000080010000}"/>
    <cellStyle name="Normal 2 7" xfId="282" xr:uid="{00000000-0005-0000-0000-000081010000}"/>
    <cellStyle name="Normal 2 7 2" xfId="283" xr:uid="{00000000-0005-0000-0000-000082010000}"/>
    <cellStyle name="Normal 2 7 3" xfId="284" xr:uid="{00000000-0005-0000-0000-000083010000}"/>
    <cellStyle name="Normal 2 8" xfId="285" xr:uid="{00000000-0005-0000-0000-000084010000}"/>
    <cellStyle name="Normal 2 8 2" xfId="286" xr:uid="{00000000-0005-0000-0000-000085010000}"/>
    <cellStyle name="Normal 2 8 3" xfId="287" xr:uid="{00000000-0005-0000-0000-000086010000}"/>
    <cellStyle name="Normal 2 9" xfId="288" xr:uid="{00000000-0005-0000-0000-000087010000}"/>
    <cellStyle name="Normal 2 9 2" xfId="289" xr:uid="{00000000-0005-0000-0000-000088010000}"/>
    <cellStyle name="Normal 2 9 3" xfId="290" xr:uid="{00000000-0005-0000-0000-000089010000}"/>
    <cellStyle name="Normal 20" xfId="291" xr:uid="{00000000-0005-0000-0000-00008A010000}"/>
    <cellStyle name="Normal 21" xfId="292" xr:uid="{00000000-0005-0000-0000-00008B010000}"/>
    <cellStyle name="Normal 22" xfId="293" xr:uid="{00000000-0005-0000-0000-00008C010000}"/>
    <cellStyle name="Normal 23" xfId="294" xr:uid="{00000000-0005-0000-0000-00008D010000}"/>
    <cellStyle name="Normal 24" xfId="295" xr:uid="{00000000-0005-0000-0000-00008E010000}"/>
    <cellStyle name="Normal 25" xfId="296" xr:uid="{00000000-0005-0000-0000-00008F010000}"/>
    <cellStyle name="Normal 26" xfId="297" xr:uid="{00000000-0005-0000-0000-000090010000}"/>
    <cellStyle name="Normal 27" xfId="298" xr:uid="{00000000-0005-0000-0000-000091010000}"/>
    <cellStyle name="Normal 28" xfId="299" xr:uid="{00000000-0005-0000-0000-000092010000}"/>
    <cellStyle name="Normal 29" xfId="300" xr:uid="{00000000-0005-0000-0000-000093010000}"/>
    <cellStyle name="Normal 3" xfId="301" xr:uid="{00000000-0005-0000-0000-000094010000}"/>
    <cellStyle name="Normal 3 10" xfId="302" xr:uid="{00000000-0005-0000-0000-000095010000}"/>
    <cellStyle name="Normal 3 10 2" xfId="303" xr:uid="{00000000-0005-0000-0000-000096010000}"/>
    <cellStyle name="Normal 3 10 3" xfId="304" xr:uid="{00000000-0005-0000-0000-000097010000}"/>
    <cellStyle name="Normal 3 11" xfId="305" xr:uid="{00000000-0005-0000-0000-000098010000}"/>
    <cellStyle name="Normal 3 11 2" xfId="306" xr:uid="{00000000-0005-0000-0000-000099010000}"/>
    <cellStyle name="Normal 3 11 3" xfId="307" xr:uid="{00000000-0005-0000-0000-00009A010000}"/>
    <cellStyle name="Normal 3 12" xfId="308" xr:uid="{00000000-0005-0000-0000-00009B010000}"/>
    <cellStyle name="Normal 3 12 2" xfId="309" xr:uid="{00000000-0005-0000-0000-00009C010000}"/>
    <cellStyle name="Normal 3 12 3" xfId="310" xr:uid="{00000000-0005-0000-0000-00009D010000}"/>
    <cellStyle name="Normal 3 13" xfId="311" xr:uid="{00000000-0005-0000-0000-00009E010000}"/>
    <cellStyle name="Normal 3 13 2" xfId="312" xr:uid="{00000000-0005-0000-0000-00009F010000}"/>
    <cellStyle name="Normal 3 13 3" xfId="313" xr:uid="{00000000-0005-0000-0000-0000A0010000}"/>
    <cellStyle name="Normal 3 14" xfId="314" xr:uid="{00000000-0005-0000-0000-0000A1010000}"/>
    <cellStyle name="Normal 3 14 2" xfId="315" xr:uid="{00000000-0005-0000-0000-0000A2010000}"/>
    <cellStyle name="Normal 3 14 3" xfId="316" xr:uid="{00000000-0005-0000-0000-0000A3010000}"/>
    <cellStyle name="Normal 3 15" xfId="317" xr:uid="{00000000-0005-0000-0000-0000A4010000}"/>
    <cellStyle name="Normal 3 15 2" xfId="318" xr:uid="{00000000-0005-0000-0000-0000A5010000}"/>
    <cellStyle name="Normal 3 15 3" xfId="319" xr:uid="{00000000-0005-0000-0000-0000A6010000}"/>
    <cellStyle name="Normal 3 16" xfId="320" xr:uid="{00000000-0005-0000-0000-0000A7010000}"/>
    <cellStyle name="Normal 3 2" xfId="321" xr:uid="{00000000-0005-0000-0000-0000A8010000}"/>
    <cellStyle name="Normal 3 2 2" xfId="552" xr:uid="{00000000-0005-0000-0000-0000A9010000}"/>
    <cellStyle name="Normal 3 3" xfId="322" xr:uid="{00000000-0005-0000-0000-0000AA010000}"/>
    <cellStyle name="Normal 3 4" xfId="323" xr:uid="{00000000-0005-0000-0000-0000AB010000}"/>
    <cellStyle name="Normal 3 5" xfId="324" xr:uid="{00000000-0005-0000-0000-0000AC010000}"/>
    <cellStyle name="Normal 3 6" xfId="325" xr:uid="{00000000-0005-0000-0000-0000AD010000}"/>
    <cellStyle name="Normal 3 7" xfId="326" xr:uid="{00000000-0005-0000-0000-0000AE010000}"/>
    <cellStyle name="Normal 3 8" xfId="327" xr:uid="{00000000-0005-0000-0000-0000AF010000}"/>
    <cellStyle name="Normal 3 8 2" xfId="328" xr:uid="{00000000-0005-0000-0000-0000B0010000}"/>
    <cellStyle name="Normal 3 8 3" xfId="329" xr:uid="{00000000-0005-0000-0000-0000B1010000}"/>
    <cellStyle name="Normal 3 9" xfId="330" xr:uid="{00000000-0005-0000-0000-0000B2010000}"/>
    <cellStyle name="Normal 3 9 2" xfId="331" xr:uid="{00000000-0005-0000-0000-0000B3010000}"/>
    <cellStyle name="Normal 3 9 3" xfId="332" xr:uid="{00000000-0005-0000-0000-0000B4010000}"/>
    <cellStyle name="Normal 30" xfId="333" xr:uid="{00000000-0005-0000-0000-0000B5010000}"/>
    <cellStyle name="Normal 31" xfId="334" xr:uid="{00000000-0005-0000-0000-0000B6010000}"/>
    <cellStyle name="Normal 32" xfId="335" xr:uid="{00000000-0005-0000-0000-0000B7010000}"/>
    <cellStyle name="Normal 32 3 2" xfId="486" xr:uid="{00000000-0005-0000-0000-0000B8010000}"/>
    <cellStyle name="Normal 32 3 2 2" xfId="550" xr:uid="{00000000-0005-0000-0000-0000B9010000}"/>
    <cellStyle name="Normal 33" xfId="336" xr:uid="{00000000-0005-0000-0000-0000BA010000}"/>
    <cellStyle name="Normal 34" xfId="337" xr:uid="{00000000-0005-0000-0000-0000BB010000}"/>
    <cellStyle name="Normal 35" xfId="338" xr:uid="{00000000-0005-0000-0000-0000BC010000}"/>
    <cellStyle name="Normal 36" xfId="339" xr:uid="{00000000-0005-0000-0000-0000BD010000}"/>
    <cellStyle name="Normal 37" xfId="340" xr:uid="{00000000-0005-0000-0000-0000BE010000}"/>
    <cellStyle name="Normal 38" xfId="341" xr:uid="{00000000-0005-0000-0000-0000BF010000}"/>
    <cellStyle name="Normal 38 2" xfId="485" xr:uid="{00000000-0005-0000-0000-0000C0010000}"/>
    <cellStyle name="Normal 39" xfId="342" xr:uid="{00000000-0005-0000-0000-0000C1010000}"/>
    <cellStyle name="Normal 4" xfId="343" xr:uid="{00000000-0005-0000-0000-0000C2010000}"/>
    <cellStyle name="Normal 4 10" xfId="344" xr:uid="{00000000-0005-0000-0000-0000C3010000}"/>
    <cellStyle name="Normal 4 11" xfId="345" xr:uid="{00000000-0005-0000-0000-0000C4010000}"/>
    <cellStyle name="Normal 4 2" xfId="346" xr:uid="{00000000-0005-0000-0000-0000C5010000}"/>
    <cellStyle name="Normal 4 2 2" xfId="347" xr:uid="{00000000-0005-0000-0000-0000C6010000}"/>
    <cellStyle name="Normal 4 2 3" xfId="348" xr:uid="{00000000-0005-0000-0000-0000C7010000}"/>
    <cellStyle name="Normal 4 3" xfId="349" xr:uid="{00000000-0005-0000-0000-0000C8010000}"/>
    <cellStyle name="Normal 4 3 2" xfId="350" xr:uid="{00000000-0005-0000-0000-0000C9010000}"/>
    <cellStyle name="Normal 4 3 3" xfId="351" xr:uid="{00000000-0005-0000-0000-0000CA010000}"/>
    <cellStyle name="Normal 4 4" xfId="352" xr:uid="{00000000-0005-0000-0000-0000CB010000}"/>
    <cellStyle name="Normal 4 4 2" xfId="353" xr:uid="{00000000-0005-0000-0000-0000CC010000}"/>
    <cellStyle name="Normal 4 4 3" xfId="354" xr:uid="{00000000-0005-0000-0000-0000CD010000}"/>
    <cellStyle name="Normal 4 5" xfId="355" xr:uid="{00000000-0005-0000-0000-0000CE010000}"/>
    <cellStyle name="Normal 4 5 2" xfId="356" xr:uid="{00000000-0005-0000-0000-0000CF010000}"/>
    <cellStyle name="Normal 4 5 3" xfId="357" xr:uid="{00000000-0005-0000-0000-0000D0010000}"/>
    <cellStyle name="Normal 4 6" xfId="358" xr:uid="{00000000-0005-0000-0000-0000D1010000}"/>
    <cellStyle name="Normal 4 6 2" xfId="359" xr:uid="{00000000-0005-0000-0000-0000D2010000}"/>
    <cellStyle name="Normal 4 6 3" xfId="360" xr:uid="{00000000-0005-0000-0000-0000D3010000}"/>
    <cellStyle name="Normal 4 7" xfId="361" xr:uid="{00000000-0005-0000-0000-0000D4010000}"/>
    <cellStyle name="Normal 4 7 2" xfId="362" xr:uid="{00000000-0005-0000-0000-0000D5010000}"/>
    <cellStyle name="Normal 4 7 3" xfId="363" xr:uid="{00000000-0005-0000-0000-0000D6010000}"/>
    <cellStyle name="Normal 4 8" xfId="364" xr:uid="{00000000-0005-0000-0000-0000D7010000}"/>
    <cellStyle name="Normal 4 8 2" xfId="365" xr:uid="{00000000-0005-0000-0000-0000D8010000}"/>
    <cellStyle name="Normal 4 8 3" xfId="366" xr:uid="{00000000-0005-0000-0000-0000D9010000}"/>
    <cellStyle name="Normal 4 9" xfId="367" xr:uid="{00000000-0005-0000-0000-0000DA010000}"/>
    <cellStyle name="Normal 4 9 2" xfId="368" xr:uid="{00000000-0005-0000-0000-0000DB010000}"/>
    <cellStyle name="Normal 4 9 3" xfId="369" xr:uid="{00000000-0005-0000-0000-0000DC010000}"/>
    <cellStyle name="Normal 40" xfId="370" xr:uid="{00000000-0005-0000-0000-0000DD010000}"/>
    <cellStyle name="Normal 41" xfId="371" xr:uid="{00000000-0005-0000-0000-0000DE010000}"/>
    <cellStyle name="Normal 42" xfId="372" xr:uid="{00000000-0005-0000-0000-0000DF010000}"/>
    <cellStyle name="Normal 43" xfId="373" xr:uid="{00000000-0005-0000-0000-0000E0010000}"/>
    <cellStyle name="Normal 44" xfId="374" xr:uid="{00000000-0005-0000-0000-0000E1010000}"/>
    <cellStyle name="Normal 45" xfId="375" xr:uid="{00000000-0005-0000-0000-0000E2010000}"/>
    <cellStyle name="Normal 46" xfId="376" xr:uid="{00000000-0005-0000-0000-0000E3010000}"/>
    <cellStyle name="Normal 47" xfId="377" xr:uid="{00000000-0005-0000-0000-0000E4010000}"/>
    <cellStyle name="Normal 48" xfId="378" xr:uid="{00000000-0005-0000-0000-0000E5010000}"/>
    <cellStyle name="Normal 49" xfId="379" xr:uid="{00000000-0005-0000-0000-0000E6010000}"/>
    <cellStyle name="Normal 5" xfId="380" xr:uid="{00000000-0005-0000-0000-0000E7010000}"/>
    <cellStyle name="Normal 50" xfId="423" xr:uid="{00000000-0005-0000-0000-0000E8010000}"/>
    <cellStyle name="Normal 50 2" xfId="547" xr:uid="{00000000-0005-0000-0000-0000E9010000}"/>
    <cellStyle name="Normal 50 3" xfId="427" xr:uid="{00000000-0005-0000-0000-0000EA010000}"/>
    <cellStyle name="Normal 51" xfId="421" xr:uid="{00000000-0005-0000-0000-0000EB010000}"/>
    <cellStyle name="Normal 52" xfId="430" xr:uid="{00000000-0005-0000-0000-0000EC010000}"/>
    <cellStyle name="Normal 53" xfId="432" xr:uid="{00000000-0005-0000-0000-0000ED010000}"/>
    <cellStyle name="Normal 53 2" xfId="549" xr:uid="{00000000-0005-0000-0000-0000EE010000}"/>
    <cellStyle name="Normal 54" xfId="490" xr:uid="{00000000-0005-0000-0000-0000EF010000}"/>
    <cellStyle name="Normal 55" xfId="491" xr:uid="{00000000-0005-0000-0000-0000F0010000}"/>
    <cellStyle name="Normal 55 2" xfId="548" xr:uid="{00000000-0005-0000-0000-0000F1010000}"/>
    <cellStyle name="Normal 56" xfId="543" xr:uid="{00000000-0005-0000-0000-0000F2010000}"/>
    <cellStyle name="Normal 57" xfId="553" xr:uid="{00000000-0005-0000-0000-0000F3010000}"/>
    <cellStyle name="Normal 6" xfId="381" xr:uid="{00000000-0005-0000-0000-0000F4010000}"/>
    <cellStyle name="Normal 7" xfId="382" xr:uid="{00000000-0005-0000-0000-0000F5010000}"/>
    <cellStyle name="Normal 8" xfId="383" xr:uid="{00000000-0005-0000-0000-0000F6010000}"/>
    <cellStyle name="Normal 9" xfId="384" xr:uid="{00000000-0005-0000-0000-0000F7010000}"/>
    <cellStyle name="Normal_1 axali Fasebi" xfId="555" xr:uid="{00000000-0005-0000-0000-0000F8010000}"/>
    <cellStyle name="Normal_dasakorektirebeli xarjTaRricxva auziT 2" xfId="488" xr:uid="{00000000-0005-0000-0000-0000F9010000}"/>
    <cellStyle name="Normal_el.momaragebabenzo" xfId="420" xr:uid="{00000000-0005-0000-0000-0000FA010000}"/>
    <cellStyle name="Normal_gare wyalsadfeni" xfId="557" xr:uid="{00000000-0005-0000-0000-0000FB010000}"/>
    <cellStyle name="Normal_gare wyalsadfenigagarini" xfId="1" xr:uid="{00000000-0005-0000-0000-0000FC010000}"/>
    <cellStyle name="Normal_gare wyalsadfenigagarini 2 2" xfId="554" xr:uid="{00000000-0005-0000-0000-0000FD010000}"/>
    <cellStyle name="Normal_mcenareta dacva Tinikos gakeTebuli" xfId="556" xr:uid="{00000000-0005-0000-0000-0000FE010000}"/>
    <cellStyle name="Normal_sida kanalizaciadigomi" xfId="425" xr:uid="{00000000-0005-0000-0000-0000FF010000}"/>
    <cellStyle name="Normal_sida wyalsadeni" xfId="2" xr:uid="{00000000-0005-0000-0000-000000020000}"/>
    <cellStyle name="Normal_sida wyalsadeni 2" xfId="431" xr:uid="{00000000-0005-0000-0000-000001020000}"/>
    <cellStyle name="Normal_sida wyalsadeni 3" xfId="424" xr:uid="{00000000-0005-0000-0000-000002020000}"/>
    <cellStyle name="Normal_sida wyalsadeni_xarGaRricxva  remonti maisuraZis q.transp. sammarTvelos" xfId="426" xr:uid="{00000000-0005-0000-0000-000003020000}"/>
    <cellStyle name="Normal_stadion-1" xfId="434" xr:uid="{00000000-0005-0000-0000-000004020000}"/>
    <cellStyle name="Normal_Xl0000048 2" xfId="487" xr:uid="{00000000-0005-0000-0000-000005020000}"/>
    <cellStyle name="Normal_Xl0000048 2 2" xfId="422" xr:uid="{00000000-0005-0000-0000-000006020000}"/>
    <cellStyle name="normálne 2" xfId="385" xr:uid="{00000000-0005-0000-0000-000007020000}"/>
    <cellStyle name="Percent 2 2" xfId="386" xr:uid="{00000000-0005-0000-0000-000008020000}"/>
    <cellStyle name="Percent 2 3" xfId="387" xr:uid="{00000000-0005-0000-0000-000009020000}"/>
    <cellStyle name="Percent 2 4" xfId="388" xr:uid="{00000000-0005-0000-0000-00000A020000}"/>
    <cellStyle name="Percent 3" xfId="389" xr:uid="{00000000-0005-0000-0000-00000B020000}"/>
    <cellStyle name="Percent 3 2" xfId="390" xr:uid="{00000000-0005-0000-0000-00000C020000}"/>
    <cellStyle name="Percent 3 3" xfId="391" xr:uid="{00000000-0005-0000-0000-00000D020000}"/>
    <cellStyle name="Percent 4" xfId="392" xr:uid="{00000000-0005-0000-0000-00000E020000}"/>
    <cellStyle name="SAPBEXstdItem" xfId="393" xr:uid="{00000000-0005-0000-0000-00000F020000}"/>
    <cellStyle name="Standard_35kA Anl. &amp; Gen.Schutz  ANL335B" xfId="394" xr:uid="{00000000-0005-0000-0000-000010020000}"/>
    <cellStyle name="Style 1" xfId="3" xr:uid="{00000000-0005-0000-0000-000011020000}"/>
    <cellStyle name="Акцент1" xfId="395" xr:uid="{00000000-0005-0000-0000-000012020000}"/>
    <cellStyle name="Акцент2" xfId="396" xr:uid="{00000000-0005-0000-0000-000013020000}"/>
    <cellStyle name="Акцент3" xfId="397" xr:uid="{00000000-0005-0000-0000-000014020000}"/>
    <cellStyle name="Акцент4" xfId="398" xr:uid="{00000000-0005-0000-0000-000015020000}"/>
    <cellStyle name="Акцент5" xfId="399" xr:uid="{00000000-0005-0000-0000-000016020000}"/>
    <cellStyle name="Акцент6" xfId="400" xr:uid="{00000000-0005-0000-0000-000017020000}"/>
    <cellStyle name="Ввод " xfId="401" xr:uid="{00000000-0005-0000-0000-000018020000}"/>
    <cellStyle name="Вывод" xfId="402" xr:uid="{00000000-0005-0000-0000-000019020000}"/>
    <cellStyle name="Вычисление" xfId="403" xr:uid="{00000000-0005-0000-0000-00001A020000}"/>
    <cellStyle name="Заголовок 1" xfId="404" xr:uid="{00000000-0005-0000-0000-00001B020000}"/>
    <cellStyle name="Заголовок 2" xfId="405" xr:uid="{00000000-0005-0000-0000-00001C020000}"/>
    <cellStyle name="Заголовок 3" xfId="406" xr:uid="{00000000-0005-0000-0000-00001D020000}"/>
    <cellStyle name="Заголовок 4" xfId="407" xr:uid="{00000000-0005-0000-0000-00001E020000}"/>
    <cellStyle name="Итог" xfId="408" xr:uid="{00000000-0005-0000-0000-00001F020000}"/>
    <cellStyle name="Контрольная ячейка" xfId="409" xr:uid="{00000000-0005-0000-0000-000020020000}"/>
    <cellStyle name="Название" xfId="410" xr:uid="{00000000-0005-0000-0000-000021020000}"/>
    <cellStyle name="Нейтральный" xfId="411" xr:uid="{00000000-0005-0000-0000-000022020000}"/>
    <cellStyle name="Обычный 2" xfId="492" xr:uid="{00000000-0005-0000-0000-000023020000}"/>
    <cellStyle name="Обычный 3" xfId="545" xr:uid="{00000000-0005-0000-0000-000024020000}"/>
    <cellStyle name="Обычный_2338-2339" xfId="412" xr:uid="{00000000-0005-0000-0000-000025020000}"/>
    <cellStyle name="Плохой" xfId="413" xr:uid="{00000000-0005-0000-0000-000026020000}"/>
    <cellStyle name="Пояснение" xfId="414" xr:uid="{00000000-0005-0000-0000-000027020000}"/>
    <cellStyle name="Примечание" xfId="415" xr:uid="{00000000-0005-0000-0000-000028020000}"/>
    <cellStyle name="Примечание 2" xfId="542" xr:uid="{00000000-0005-0000-0000-000029020000}"/>
    <cellStyle name="Связанная ячейка" xfId="416" xr:uid="{00000000-0005-0000-0000-00002A020000}"/>
    <cellStyle name="Текст предупреждения" xfId="417" xr:uid="{00000000-0005-0000-0000-00002B020000}"/>
    <cellStyle name="Хороший" xfId="418" xr:uid="{00000000-0005-0000-0000-00002C020000}"/>
    <cellStyle name="常规_Sheet1" xfId="419" xr:uid="{00000000-0005-0000-0000-00002D020000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157163</xdr:rowOff>
    </xdr:to>
    <xdr:sp macro="" textlink="">
      <xdr:nvSpPr>
        <xdr:cNvPr id="3" name="Text Box 6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157163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157163</xdr:rowOff>
    </xdr:to>
    <xdr:sp macro="" textlink="">
      <xdr:nvSpPr>
        <xdr:cNvPr id="5" name="Text Box 7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157163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157163</xdr:rowOff>
    </xdr:to>
    <xdr:sp macro="" textlink="">
      <xdr:nvSpPr>
        <xdr:cNvPr id="7" name="Text Box 7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157163</xdr:rowOff>
    </xdr:to>
    <xdr:sp macro="" textlink="">
      <xdr:nvSpPr>
        <xdr:cNvPr id="8" name="Text Box 7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133350</xdr:rowOff>
    </xdr:to>
    <xdr:sp macro="" textlink="">
      <xdr:nvSpPr>
        <xdr:cNvPr id="9" name="Text Box 4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133350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133350</xdr:rowOff>
    </xdr:to>
    <xdr:sp macro="" textlink="">
      <xdr:nvSpPr>
        <xdr:cNvPr id="11" name="Text Box 4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133350</xdr:rowOff>
    </xdr:to>
    <xdr:sp macro="" textlink="">
      <xdr:nvSpPr>
        <xdr:cNvPr id="12" name="Text Box 4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13" name="Text Box 6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14" name="Text Box 6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15" name="Text Box 7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16" name="Text Box 7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17" name="Text Box 7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18" name="Text Box 7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19" name="Text Box 6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20" name="Text Box 6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21" name="Text Box 7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22" name="Text Box 7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23" name="Text Box 7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100013</xdr:rowOff>
    </xdr:to>
    <xdr:sp macro="" textlink="">
      <xdr:nvSpPr>
        <xdr:cNvPr id="24" name="Text Box 7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25" name="Text Box 6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26" name="Text Box 6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27" name="Text Box 7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28" name="Text Box 7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29" name="Text Box 7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30" name="Text Box 7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32" name="Text Box 4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33" name="Text Box 4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34" name="Text Box 4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9176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2" name="Text Box 2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8" name="Text Box 1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2" name="Text Box 2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3" name="Text Box 3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63</xdr:row>
      <xdr:rowOff>4763</xdr:rowOff>
    </xdr:to>
    <xdr:sp macro="" textlink="">
      <xdr:nvSpPr>
        <xdr:cNvPr id="57" name="Text Box 35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1" name="Text Box 16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4" name="Text Box 2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5" name="Text Box 2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6" name="Text Box 3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7" name="Text Box 3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8" name="Text Box 3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79" name="Text Box 3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62</xdr:row>
      <xdr:rowOff>1</xdr:rowOff>
    </xdr:to>
    <xdr:sp macro="" textlink="">
      <xdr:nvSpPr>
        <xdr:cNvPr id="80" name="Text Box 35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448627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1" name="Text Box 6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2" name="Text Box 6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3" name="Text Box 7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4" name="Text Box 7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5" name="Text Box 7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6" name="Text Box 7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7" name="Text Box 68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8" name="Text Box 69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89" name="Text Box 7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90" name="Text Box 7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91" name="Text Box 7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92" name="Text Box 7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402621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39" name="Text Box 6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143</xdr:row>
      <xdr:rowOff>28574</xdr:rowOff>
    </xdr:to>
    <xdr:sp macro="" textlink="">
      <xdr:nvSpPr>
        <xdr:cNvPr id="140" name="Text Box 6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143</xdr:row>
      <xdr:rowOff>28574</xdr:rowOff>
    </xdr:to>
    <xdr:sp macro="" textlink="">
      <xdr:nvSpPr>
        <xdr:cNvPr id="141" name="Text Box 6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143</xdr:row>
      <xdr:rowOff>28574</xdr:rowOff>
    </xdr:to>
    <xdr:sp macro="" textlink="">
      <xdr:nvSpPr>
        <xdr:cNvPr id="142" name="Text Box 7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143</xdr:row>
      <xdr:rowOff>28574</xdr:rowOff>
    </xdr:to>
    <xdr:sp macro="" textlink="">
      <xdr:nvSpPr>
        <xdr:cNvPr id="143" name="Text Box 7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143</xdr:row>
      <xdr:rowOff>28574</xdr:rowOff>
    </xdr:to>
    <xdr:sp macro="" textlink="">
      <xdr:nvSpPr>
        <xdr:cNvPr id="144" name="Text Box 7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143</xdr:row>
      <xdr:rowOff>28574</xdr:rowOff>
    </xdr:to>
    <xdr:sp macro="" textlink="">
      <xdr:nvSpPr>
        <xdr:cNvPr id="145" name="Text Box 7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133350</xdr:rowOff>
    </xdr:to>
    <xdr:sp macro="" textlink="">
      <xdr:nvSpPr>
        <xdr:cNvPr id="146" name="Text Box 4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133350</xdr:rowOff>
    </xdr:to>
    <xdr:sp macro="" textlink="">
      <xdr:nvSpPr>
        <xdr:cNvPr id="147" name="Text Box 43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133350</xdr:rowOff>
    </xdr:to>
    <xdr:sp macro="" textlink="">
      <xdr:nvSpPr>
        <xdr:cNvPr id="148" name="Text Box 46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133350</xdr:rowOff>
    </xdr:to>
    <xdr:sp macro="" textlink="">
      <xdr:nvSpPr>
        <xdr:cNvPr id="149" name="Text Box 4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0" name="Text Box 68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1" name="Text Box 69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2" name="Text Box 70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3" name="Text Box 7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4" name="Text Box 72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5" name="Text Box 7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6" name="Text Box 68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7" name="Text Box 69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8" name="Text Box 70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59" name="Text Box 7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60" name="Text Box 72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133351</xdr:rowOff>
    </xdr:to>
    <xdr:sp macro="" textlink="">
      <xdr:nvSpPr>
        <xdr:cNvPr id="161" name="Text Box 73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162" name="Text Box 68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163" name="Text Box 6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164" name="Text Box 7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165" name="Text Box 7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166" name="Text Box 7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macro="" textlink="">
      <xdr:nvSpPr>
        <xdr:cNvPr id="167" name="Text Box 7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168" name="Text Box 46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169" name="Text Box 4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3314700" y="50330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3" name="Text Box 1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4" name="Text Box 17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5" name="Text Box 18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7" name="Text Box 2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8" name="Text Box 2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79" name="Text Box 2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5" name="Text Box 1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8" name="Text Box 2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89" name="Text Box 2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90" name="Text Box 30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91" name="Text Box 3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93" name="Text Box 34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142</xdr:row>
      <xdr:rowOff>38101</xdr:rowOff>
    </xdr:to>
    <xdr:sp macro="" textlink="">
      <xdr:nvSpPr>
        <xdr:cNvPr id="194" name="Text Box 35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198" name="Text Box 18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1" name="Text Box 2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2" name="Text Box 2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8" name="Text Box 16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09" name="Text Box 19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0" name="Text Box 20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1" name="Text Box 2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2" name="Text Box 2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3" name="Text Box 3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141</xdr:row>
      <xdr:rowOff>28574</xdr:rowOff>
    </xdr:to>
    <xdr:sp macro="" textlink="">
      <xdr:nvSpPr>
        <xdr:cNvPr id="217" name="Text Box 35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3314700" y="66122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18" name="Text Box 68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19" name="Text Box 69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0" name="Text Box 70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1" name="Text Box 7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2" name="Text Box 7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3" name="Text Box 73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196663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314700" y="510730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76" name="Text Box 68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77" name="Text Box 69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78" name="Text Box 70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79" name="Text Box 7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80" name="Text Box 7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81" name="Text Box 73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038225"/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macro="" textlink="">
      <xdr:nvSpPr>
        <xdr:cNvPr id="307" name="Text Box 43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314700" y="71742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180975</xdr:rowOff>
    </xdr:to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838575" y="25740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180975</xdr:rowOff>
    </xdr:to>
    <xdr:sp macro="" textlink="">
      <xdr:nvSpPr>
        <xdr:cNvPr id="321" name="Text Box 43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838575" y="25740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314700" y="7255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80975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314700" y="7255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4" name="Text Box 46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5" name="Text Box 43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314700" y="36690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52B50A98-0A1E-410C-8062-8F08AE085678}"/>
            </a:ext>
          </a:extLst>
        </xdr:cNvPr>
        <xdr:cNvSpPr txBox="1">
          <a:spLocks noChangeArrowheads="1"/>
        </xdr:cNvSpPr>
      </xdr:nvSpPr>
      <xdr:spPr bwMode="auto">
        <a:xfrm>
          <a:off x="3314700" y="4497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80975"/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1CF5448B-EC2F-4FE8-92C7-8787EE1F822E}"/>
            </a:ext>
          </a:extLst>
        </xdr:cNvPr>
        <xdr:cNvSpPr txBox="1">
          <a:spLocks noChangeArrowheads="1"/>
        </xdr:cNvSpPr>
      </xdr:nvSpPr>
      <xdr:spPr bwMode="auto">
        <a:xfrm>
          <a:off x="3314700" y="4497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66675</xdr:rowOff>
    </xdr:from>
    <xdr:ext cx="76200" cy="200025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700-0000BE0E0000}"/>
            </a:ext>
          </a:extLst>
        </xdr:cNvPr>
        <xdr:cNvSpPr txBox="1">
          <a:spLocks noChangeArrowheads="1"/>
        </xdr:cNvSpPr>
      </xdr:nvSpPr>
      <xdr:spPr bwMode="auto">
        <a:xfrm>
          <a:off x="5162550" y="11706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112</xdr:row>
      <xdr:rowOff>66675</xdr:rowOff>
    </xdr:from>
    <xdr:ext cx="76200" cy="200025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700-0000BF0E0000}"/>
            </a:ext>
          </a:extLst>
        </xdr:cNvPr>
        <xdr:cNvSpPr txBox="1">
          <a:spLocks noChangeArrowheads="1"/>
        </xdr:cNvSpPr>
      </xdr:nvSpPr>
      <xdr:spPr bwMode="auto">
        <a:xfrm>
          <a:off x="5162550" y="11706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66675</xdr:rowOff>
    </xdr:from>
    <xdr:ext cx="76200" cy="200025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700-0000C00E0000}"/>
            </a:ext>
          </a:extLst>
        </xdr:cNvPr>
        <xdr:cNvSpPr txBox="1">
          <a:spLocks noChangeArrowheads="1"/>
        </xdr:cNvSpPr>
      </xdr:nvSpPr>
      <xdr:spPr bwMode="auto">
        <a:xfrm>
          <a:off x="5162550" y="1435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66675</xdr:rowOff>
    </xdr:from>
    <xdr:ext cx="76200" cy="200025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700-0000C10E0000}"/>
            </a:ext>
          </a:extLst>
        </xdr:cNvPr>
        <xdr:cNvSpPr txBox="1">
          <a:spLocks noChangeArrowheads="1"/>
        </xdr:cNvSpPr>
      </xdr:nvSpPr>
      <xdr:spPr bwMode="auto">
        <a:xfrm>
          <a:off x="5162550" y="1435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130</xdr:row>
      <xdr:rowOff>0</xdr:rowOff>
    </xdr:from>
    <xdr:to>
      <xdr:col>2</xdr:col>
      <xdr:colOff>76200</xdr:colOff>
      <xdr:row>131</xdr:row>
      <xdr:rowOff>28575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210050" y="2611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76200</xdr:colOff>
      <xdr:row>131</xdr:row>
      <xdr:rowOff>28575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10050" y="2611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5"/>
  <sheetViews>
    <sheetView tabSelected="1" topLeftCell="A101" zoomScale="85" zoomScaleNormal="85" workbookViewId="0">
      <selection activeCell="O116" sqref="O116"/>
    </sheetView>
  </sheetViews>
  <sheetFormatPr defaultColWidth="9.1796875" defaultRowHeight="13"/>
  <cols>
    <col min="1" max="1" width="7.26953125" style="125" customWidth="1"/>
    <col min="2" max="2" width="50.26953125" style="126" customWidth="1"/>
    <col min="3" max="3" width="7.453125" style="126" customWidth="1"/>
    <col min="4" max="4" width="8.453125" style="127" customWidth="1"/>
    <col min="5" max="5" width="9.26953125" style="127" customWidth="1"/>
    <col min="6" max="6" width="8.26953125" style="127" customWidth="1"/>
    <col min="7" max="7" width="10.81640625" style="127" customWidth="1"/>
    <col min="8" max="8" width="10.81640625" style="128" customWidth="1"/>
    <col min="9" max="9" width="10.81640625" style="127" customWidth="1"/>
    <col min="10" max="10" width="12.81640625" style="127" customWidth="1"/>
    <col min="11" max="16384" width="9.1796875" style="126"/>
  </cols>
  <sheetData>
    <row r="2" spans="1:10" s="83" customFormat="1" ht="44.25" customHeight="1">
      <c r="A2" s="238" t="s">
        <v>131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s="15" customFormat="1" ht="22.5" customHeight="1">
      <c r="A3" s="1"/>
      <c r="E3" s="2" t="s">
        <v>130</v>
      </c>
      <c r="J3" s="16"/>
    </row>
    <row r="4" spans="1:10" s="15" customFormat="1" ht="17">
      <c r="A4" s="3"/>
      <c r="C4" s="236"/>
      <c r="D4" s="237"/>
      <c r="E4" s="237"/>
      <c r="F4" s="237"/>
      <c r="G4" s="237"/>
      <c r="H4" s="237"/>
      <c r="I4" s="237"/>
      <c r="J4" s="237"/>
    </row>
    <row r="5" spans="1:10" s="15" customFormat="1" ht="17">
      <c r="A5" s="5" t="s">
        <v>0</v>
      </c>
      <c r="C5" s="4"/>
      <c r="D5" s="16"/>
      <c r="E5" s="16"/>
      <c r="F5" s="14"/>
      <c r="G5" s="14"/>
      <c r="H5" s="6" t="s">
        <v>32</v>
      </c>
      <c r="I5" s="7">
        <f>J145/1000</f>
        <v>0</v>
      </c>
      <c r="J5" s="8" t="s">
        <v>31</v>
      </c>
    </row>
    <row r="6" spans="1:10" s="15" customFormat="1" ht="17.25" customHeight="1">
      <c r="A6" s="9"/>
      <c r="B6" s="10"/>
      <c r="C6" s="10"/>
      <c r="D6" s="11"/>
      <c r="E6" s="11"/>
      <c r="F6" s="20"/>
      <c r="G6" s="19"/>
      <c r="H6" s="17" t="s">
        <v>33</v>
      </c>
      <c r="I6" s="21">
        <f>G139/1000</f>
        <v>0</v>
      </c>
      <c r="J6" s="18" t="s">
        <v>34</v>
      </c>
    </row>
    <row r="7" spans="1:10" s="84" customFormat="1" ht="15" customHeight="1">
      <c r="A7" s="239" t="s">
        <v>44</v>
      </c>
      <c r="B7" s="241" t="s">
        <v>45</v>
      </c>
      <c r="C7" s="243" t="s">
        <v>1</v>
      </c>
      <c r="D7" s="245" t="s">
        <v>46</v>
      </c>
      <c r="E7" s="246" t="s">
        <v>2</v>
      </c>
      <c r="F7" s="248" t="s">
        <v>47</v>
      </c>
      <c r="G7" s="248"/>
      <c r="H7" s="249" t="s">
        <v>48</v>
      </c>
      <c r="I7" s="249"/>
      <c r="J7" s="235" t="s">
        <v>49</v>
      </c>
    </row>
    <row r="8" spans="1:10" s="84" customFormat="1" ht="14.5">
      <c r="A8" s="240"/>
      <c r="B8" s="242"/>
      <c r="C8" s="244"/>
      <c r="D8" s="245"/>
      <c r="E8" s="247"/>
      <c r="F8" s="161" t="s">
        <v>50</v>
      </c>
      <c r="G8" s="161" t="s">
        <v>2</v>
      </c>
      <c r="H8" s="161" t="s">
        <v>50</v>
      </c>
      <c r="I8" s="161" t="s">
        <v>2</v>
      </c>
      <c r="J8" s="235"/>
    </row>
    <row r="9" spans="1:10" s="88" customFormat="1" ht="14.5">
      <c r="A9" s="85">
        <v>1</v>
      </c>
      <c r="B9" s="86">
        <v>2</v>
      </c>
      <c r="C9" s="87">
        <v>3</v>
      </c>
      <c r="D9" s="85">
        <v>4</v>
      </c>
      <c r="E9" s="85">
        <v>5</v>
      </c>
      <c r="F9" s="162">
        <v>6</v>
      </c>
      <c r="G9" s="162">
        <v>7</v>
      </c>
      <c r="H9" s="161">
        <v>8</v>
      </c>
      <c r="I9" s="161">
        <v>9</v>
      </c>
      <c r="J9" s="160">
        <v>10</v>
      </c>
    </row>
    <row r="10" spans="1:10" s="88" customFormat="1" ht="14.5">
      <c r="A10" s="85"/>
      <c r="B10" s="182"/>
      <c r="C10" s="87"/>
      <c r="D10" s="85"/>
      <c r="E10" s="85"/>
      <c r="F10" s="181"/>
      <c r="G10" s="181"/>
      <c r="H10" s="180"/>
      <c r="I10" s="180"/>
      <c r="J10" s="179"/>
    </row>
    <row r="11" spans="1:10" ht="16">
      <c r="A11" s="78"/>
      <c r="B11" s="79" t="s">
        <v>107</v>
      </c>
      <c r="C11" s="80"/>
      <c r="D11" s="80"/>
      <c r="E11" s="81"/>
      <c r="F11" s="80"/>
      <c r="G11" s="81"/>
      <c r="H11" s="82"/>
      <c r="I11" s="82"/>
      <c r="J11" s="82"/>
    </row>
    <row r="12" spans="1:10" ht="17">
      <c r="A12" s="151"/>
      <c r="B12" s="185" t="s">
        <v>94</v>
      </c>
      <c r="C12" s="186" t="s">
        <v>28</v>
      </c>
      <c r="D12" s="187">
        <v>21</v>
      </c>
      <c r="E12" s="183"/>
      <c r="F12" s="187"/>
      <c r="G12" s="187"/>
      <c r="H12" s="187"/>
      <c r="I12" s="187"/>
      <c r="J12" s="187">
        <f>SUM(J13:J14)</f>
        <v>0</v>
      </c>
    </row>
    <row r="13" spans="1:10" ht="17">
      <c r="A13" s="151"/>
      <c r="B13" s="108" t="s">
        <v>4</v>
      </c>
      <c r="C13" s="107" t="s">
        <v>23</v>
      </c>
      <c r="D13" s="107">
        <v>1</v>
      </c>
      <c r="E13" s="109">
        <f>D12*D13</f>
        <v>21</v>
      </c>
      <c r="F13" s="109"/>
      <c r="G13" s="109"/>
      <c r="H13" s="109"/>
      <c r="I13" s="109"/>
      <c r="J13" s="109">
        <f>G13</f>
        <v>0</v>
      </c>
    </row>
    <row r="14" spans="1:10" ht="17">
      <c r="A14" s="151"/>
      <c r="B14" s="108" t="s">
        <v>37</v>
      </c>
      <c r="C14" s="107" t="s">
        <v>22</v>
      </c>
      <c r="D14" s="107">
        <v>5.0999999999999997E-2</v>
      </c>
      <c r="E14" s="109">
        <f>D14*D12</f>
        <v>1.071</v>
      </c>
      <c r="F14" s="184"/>
      <c r="G14" s="184"/>
      <c r="H14" s="109"/>
      <c r="I14" s="109"/>
      <c r="J14" s="109">
        <f>I14</f>
        <v>0</v>
      </c>
    </row>
    <row r="15" spans="1:10" ht="29">
      <c r="A15" s="111">
        <v>2</v>
      </c>
      <c r="B15" s="103" t="s">
        <v>108</v>
      </c>
      <c r="C15" s="112" t="s">
        <v>28</v>
      </c>
      <c r="D15" s="113">
        <v>21</v>
      </c>
      <c r="E15" s="98"/>
      <c r="F15" s="113"/>
      <c r="G15" s="113"/>
      <c r="H15" s="113"/>
      <c r="I15" s="113"/>
      <c r="J15" s="113">
        <f>SUM(J16:J20)</f>
        <v>0</v>
      </c>
    </row>
    <row r="16" spans="1:10" ht="17">
      <c r="A16" s="111"/>
      <c r="B16" s="114" t="s">
        <v>4</v>
      </c>
      <c r="C16" s="111" t="s">
        <v>23</v>
      </c>
      <c r="D16" s="111">
        <v>1</v>
      </c>
      <c r="E16" s="115">
        <f>D15*D16</f>
        <v>21</v>
      </c>
      <c r="F16" s="115"/>
      <c r="G16" s="115"/>
      <c r="H16" s="115"/>
      <c r="I16" s="115"/>
      <c r="J16" s="115">
        <f>G16</f>
        <v>0</v>
      </c>
    </row>
    <row r="17" spans="1:10" ht="14.5">
      <c r="A17" s="111"/>
      <c r="B17" s="114" t="s">
        <v>97</v>
      </c>
      <c r="C17" s="111" t="s">
        <v>11</v>
      </c>
      <c r="D17" s="111">
        <v>1.03</v>
      </c>
      <c r="E17" s="115">
        <f>D15*D17</f>
        <v>21.63</v>
      </c>
      <c r="F17" s="115"/>
      <c r="G17" s="115"/>
      <c r="H17" s="116"/>
      <c r="I17" s="115"/>
      <c r="J17" s="115">
        <f>I17</f>
        <v>0</v>
      </c>
    </row>
    <row r="18" spans="1:10" ht="14.5">
      <c r="A18" s="111"/>
      <c r="B18" s="114" t="s">
        <v>24</v>
      </c>
      <c r="C18" s="111" t="s">
        <v>10</v>
      </c>
      <c r="D18" s="111">
        <v>6</v>
      </c>
      <c r="E18" s="115">
        <f>D15*D18</f>
        <v>126</v>
      </c>
      <c r="F18" s="115"/>
      <c r="G18" s="115"/>
      <c r="H18" s="115"/>
      <c r="I18" s="115"/>
      <c r="J18" s="115">
        <f>I18</f>
        <v>0</v>
      </c>
    </row>
    <row r="19" spans="1:10" ht="14.5">
      <c r="A19" s="111"/>
      <c r="B19" s="117" t="s">
        <v>38</v>
      </c>
      <c r="C19" s="111" t="s">
        <v>12</v>
      </c>
      <c r="D19" s="111">
        <v>20</v>
      </c>
      <c r="E19" s="115">
        <f>D19*D15</f>
        <v>420</v>
      </c>
      <c r="F19" s="115"/>
      <c r="G19" s="115"/>
      <c r="H19" s="115"/>
      <c r="I19" s="115"/>
      <c r="J19" s="115">
        <f>I19</f>
        <v>0</v>
      </c>
    </row>
    <row r="20" spans="1:10" ht="14.5">
      <c r="A20" s="107"/>
      <c r="B20" s="108" t="s">
        <v>39</v>
      </c>
      <c r="C20" s="107" t="s">
        <v>10</v>
      </c>
      <c r="D20" s="107">
        <v>0.16</v>
      </c>
      <c r="E20" s="109">
        <f>D20*D15</f>
        <v>3.36</v>
      </c>
      <c r="F20" s="109"/>
      <c r="G20" s="109"/>
      <c r="H20" s="101"/>
      <c r="I20" s="109"/>
      <c r="J20" s="109">
        <f>I20</f>
        <v>0</v>
      </c>
    </row>
    <row r="21" spans="1:10" ht="16.5">
      <c r="A21" s="189">
        <v>3</v>
      </c>
      <c r="B21" s="185" t="s">
        <v>100</v>
      </c>
      <c r="C21" s="190" t="s">
        <v>20</v>
      </c>
      <c r="D21" s="191">
        <f>3.6+3.6+2</f>
        <v>9.1999999999999993</v>
      </c>
      <c r="E21" s="192"/>
      <c r="F21" s="193"/>
      <c r="G21" s="193"/>
      <c r="H21" s="193"/>
      <c r="I21" s="193"/>
      <c r="J21" s="194">
        <f>SUM(J22:J24)</f>
        <v>0</v>
      </c>
    </row>
    <row r="22" spans="1:10" ht="14.5">
      <c r="A22" s="189"/>
      <c r="B22" s="195" t="s">
        <v>18</v>
      </c>
      <c r="C22" s="189" t="s">
        <v>20</v>
      </c>
      <c r="D22" s="189">
        <v>1</v>
      </c>
      <c r="E22" s="193">
        <f>D21*D22</f>
        <v>9.1999999999999993</v>
      </c>
      <c r="F22" s="115"/>
      <c r="G22" s="115"/>
      <c r="H22" s="115"/>
      <c r="I22" s="115"/>
      <c r="J22" s="115">
        <f>G22</f>
        <v>0</v>
      </c>
    </row>
    <row r="23" spans="1:10" ht="14.5">
      <c r="A23" s="189"/>
      <c r="B23" s="114" t="s">
        <v>99</v>
      </c>
      <c r="C23" s="189" t="s">
        <v>11</v>
      </c>
      <c r="D23" s="189">
        <v>0.2</v>
      </c>
      <c r="E23" s="193">
        <f>D21*D23</f>
        <v>1.8399999999999999</v>
      </c>
      <c r="F23" s="196"/>
      <c r="G23" s="193"/>
      <c r="H23" s="116"/>
      <c r="I23" s="115"/>
      <c r="J23" s="115">
        <f>I23</f>
        <v>0</v>
      </c>
    </row>
    <row r="24" spans="1:10" ht="14.5">
      <c r="A24" s="189"/>
      <c r="B24" s="114" t="s">
        <v>24</v>
      </c>
      <c r="C24" s="189" t="s">
        <v>10</v>
      </c>
      <c r="D24" s="189">
        <v>0.78500000000000003</v>
      </c>
      <c r="E24" s="193">
        <f>D21*D24</f>
        <v>7.2219999999999995</v>
      </c>
      <c r="F24" s="193"/>
      <c r="G24" s="193"/>
      <c r="H24" s="115"/>
      <c r="I24" s="115"/>
      <c r="J24" s="115">
        <f>I24</f>
        <v>0</v>
      </c>
    </row>
    <row r="25" spans="1:10" ht="29">
      <c r="A25" s="22">
        <v>16</v>
      </c>
      <c r="B25" s="185" t="s">
        <v>109</v>
      </c>
      <c r="C25" s="23" t="s">
        <v>28</v>
      </c>
      <c r="D25" s="24">
        <f>D12</f>
        <v>21</v>
      </c>
      <c r="E25" s="24"/>
      <c r="F25" s="24"/>
      <c r="G25" s="24"/>
      <c r="H25" s="24"/>
      <c r="I25" s="24"/>
      <c r="J25" s="24">
        <f>SUM(J26:J29)</f>
        <v>0</v>
      </c>
    </row>
    <row r="26" spans="1:10" ht="14.5">
      <c r="A26" s="12"/>
      <c r="B26" s="150" t="s">
        <v>4</v>
      </c>
      <c r="C26" s="12" t="s">
        <v>11</v>
      </c>
      <c r="D26" s="12">
        <v>1</v>
      </c>
      <c r="E26" s="13">
        <f>D25*D26</f>
        <v>21</v>
      </c>
      <c r="F26" s="13"/>
      <c r="G26" s="13"/>
      <c r="H26" s="13"/>
      <c r="I26" s="13"/>
      <c r="J26" s="13">
        <f>G26</f>
        <v>0</v>
      </c>
    </row>
    <row r="27" spans="1:10" ht="17">
      <c r="A27" s="12"/>
      <c r="B27" s="150" t="s">
        <v>110</v>
      </c>
      <c r="C27" s="12" t="s">
        <v>23</v>
      </c>
      <c r="D27" s="12">
        <v>1.03</v>
      </c>
      <c r="E27" s="13">
        <f>D25*D27</f>
        <v>21.63</v>
      </c>
      <c r="F27" s="13"/>
      <c r="G27" s="13"/>
      <c r="H27" s="13"/>
      <c r="I27" s="13"/>
      <c r="J27" s="13">
        <f>I27</f>
        <v>0</v>
      </c>
    </row>
    <row r="28" spans="1:10" ht="14.5">
      <c r="A28" s="12"/>
      <c r="B28" s="150" t="s">
        <v>111</v>
      </c>
      <c r="C28" s="12" t="s">
        <v>10</v>
      </c>
      <c r="D28" s="12">
        <v>0.16</v>
      </c>
      <c r="E28" s="13">
        <f>D25*D28</f>
        <v>3.36</v>
      </c>
      <c r="F28" s="13"/>
      <c r="G28" s="13"/>
      <c r="H28" s="13"/>
      <c r="I28" s="13"/>
      <c r="J28" s="13">
        <f>I28</f>
        <v>0</v>
      </c>
    </row>
    <row r="29" spans="1:10" ht="14.5">
      <c r="A29" s="12"/>
      <c r="B29" s="150" t="s">
        <v>9</v>
      </c>
      <c r="C29" s="12" t="s">
        <v>35</v>
      </c>
      <c r="D29" s="12">
        <v>3.5000000000000003E-2</v>
      </c>
      <c r="E29" s="13">
        <f>D25*D29</f>
        <v>0.7350000000000001</v>
      </c>
      <c r="F29" s="13"/>
      <c r="G29" s="13"/>
      <c r="H29" s="13"/>
      <c r="I29" s="13"/>
      <c r="J29" s="13">
        <f>I29</f>
        <v>0</v>
      </c>
    </row>
    <row r="30" spans="1:10" ht="17">
      <c r="A30" s="151"/>
      <c r="B30" s="185" t="s">
        <v>104</v>
      </c>
      <c r="C30" s="186" t="s">
        <v>28</v>
      </c>
      <c r="D30" s="187">
        <v>23</v>
      </c>
      <c r="E30" s="183"/>
      <c r="F30" s="187"/>
      <c r="G30" s="187"/>
      <c r="H30" s="187"/>
      <c r="I30" s="187"/>
      <c r="J30" s="187">
        <f>SUM(J31:J32)</f>
        <v>0</v>
      </c>
    </row>
    <row r="31" spans="1:10" ht="17">
      <c r="A31" s="151"/>
      <c r="B31" s="108" t="s">
        <v>4</v>
      </c>
      <c r="C31" s="107" t="s">
        <v>23</v>
      </c>
      <c r="D31" s="107">
        <v>1</v>
      </c>
      <c r="E31" s="109">
        <f>D30*D31</f>
        <v>23</v>
      </c>
      <c r="F31" s="109"/>
      <c r="G31" s="109"/>
      <c r="H31" s="109"/>
      <c r="I31" s="109"/>
      <c r="J31" s="109">
        <f>G31</f>
        <v>0</v>
      </c>
    </row>
    <row r="32" spans="1:10" ht="17">
      <c r="A32" s="151"/>
      <c r="B32" s="108" t="s">
        <v>37</v>
      </c>
      <c r="C32" s="107" t="s">
        <v>22</v>
      </c>
      <c r="D32" s="107">
        <v>5.0999999999999997E-2</v>
      </c>
      <c r="E32" s="109">
        <f>D32*D30</f>
        <v>1.1729999999999998</v>
      </c>
      <c r="F32" s="184"/>
      <c r="G32" s="184"/>
      <c r="H32" s="109"/>
      <c r="I32" s="109"/>
      <c r="J32" s="109">
        <f>I32</f>
        <v>0</v>
      </c>
    </row>
    <row r="33" spans="1:10" ht="17">
      <c r="A33" s="151"/>
      <c r="B33" s="185" t="s">
        <v>105</v>
      </c>
      <c r="C33" s="186" t="s">
        <v>28</v>
      </c>
      <c r="D33" s="187">
        <v>23</v>
      </c>
      <c r="E33" s="183"/>
      <c r="F33" s="187"/>
      <c r="G33" s="187"/>
      <c r="H33" s="187"/>
      <c r="I33" s="187"/>
      <c r="J33" s="187">
        <f>I33+G33</f>
        <v>0</v>
      </c>
    </row>
    <row r="34" spans="1:10" ht="17">
      <c r="A34" s="151"/>
      <c r="B34" s="185" t="s">
        <v>106</v>
      </c>
      <c r="C34" s="186" t="s">
        <v>28</v>
      </c>
      <c r="D34" s="187">
        <v>30</v>
      </c>
      <c r="E34" s="183"/>
      <c r="F34" s="187"/>
      <c r="G34" s="187"/>
      <c r="H34" s="187"/>
      <c r="I34" s="187"/>
      <c r="J34" s="187">
        <f>I34+G34</f>
        <v>0</v>
      </c>
    </row>
    <row r="35" spans="1:10" ht="32">
      <c r="A35" s="100">
        <v>9</v>
      </c>
      <c r="B35" s="188" t="s">
        <v>98</v>
      </c>
      <c r="C35" s="118" t="s">
        <v>20</v>
      </c>
      <c r="D35" s="90">
        <f>30/3</f>
        <v>10</v>
      </c>
      <c r="E35" s="101"/>
      <c r="F35" s="101"/>
      <c r="G35" s="101"/>
      <c r="H35" s="101"/>
      <c r="I35" s="101"/>
      <c r="J35" s="105">
        <f t="shared" ref="J35:J37" si="0">I35+G35</f>
        <v>0</v>
      </c>
    </row>
    <row r="36" spans="1:10" ht="14.5">
      <c r="A36" s="100"/>
      <c r="B36" s="197" t="s">
        <v>92</v>
      </c>
      <c r="C36" s="118" t="s">
        <v>20</v>
      </c>
      <c r="D36" s="90">
        <f>90/3</f>
        <v>30</v>
      </c>
      <c r="E36" s="101"/>
      <c r="F36" s="101"/>
      <c r="G36" s="101"/>
      <c r="H36" s="101"/>
      <c r="I36" s="101"/>
      <c r="J36" s="105">
        <f t="shared" si="0"/>
        <v>0</v>
      </c>
    </row>
    <row r="37" spans="1:10" ht="14.5">
      <c r="A37" s="100"/>
      <c r="B37" s="197" t="s">
        <v>93</v>
      </c>
      <c r="C37" s="118" t="s">
        <v>20</v>
      </c>
      <c r="D37" s="90">
        <f>264/3</f>
        <v>88</v>
      </c>
      <c r="E37" s="101"/>
      <c r="F37" s="101"/>
      <c r="G37" s="101"/>
      <c r="H37" s="101"/>
      <c r="I37" s="101"/>
      <c r="J37" s="105">
        <f t="shared" si="0"/>
        <v>0</v>
      </c>
    </row>
    <row r="38" spans="1:10" ht="17">
      <c r="A38" s="102">
        <v>10</v>
      </c>
      <c r="B38" s="103" t="s">
        <v>112</v>
      </c>
      <c r="C38" s="118" t="s">
        <v>28</v>
      </c>
      <c r="D38" s="105">
        <f>30/3</f>
        <v>10</v>
      </c>
      <c r="E38" s="119"/>
      <c r="F38" s="105"/>
      <c r="G38" s="105"/>
      <c r="H38" s="105"/>
      <c r="I38" s="105"/>
      <c r="J38" s="105">
        <f>SUM(J39:J42)</f>
        <v>0</v>
      </c>
    </row>
    <row r="39" spans="1:10" ht="14.5">
      <c r="A39" s="102"/>
      <c r="B39" s="106" t="s">
        <v>15</v>
      </c>
      <c r="C39" s="102" t="s">
        <v>11</v>
      </c>
      <c r="D39" s="102">
        <v>1</v>
      </c>
      <c r="E39" s="101">
        <f>D38*D39</f>
        <v>10</v>
      </c>
      <c r="F39" s="101"/>
      <c r="G39" s="101"/>
      <c r="H39" s="101"/>
      <c r="I39" s="101"/>
      <c r="J39" s="101">
        <f>G39</f>
        <v>0</v>
      </c>
    </row>
    <row r="40" spans="1:10" ht="14.5">
      <c r="A40" s="102"/>
      <c r="B40" s="106" t="s">
        <v>51</v>
      </c>
      <c r="C40" s="102" t="s">
        <v>10</v>
      </c>
      <c r="D40" s="102">
        <v>0.246</v>
      </c>
      <c r="E40" s="101">
        <f>D38*D40</f>
        <v>2.46</v>
      </c>
      <c r="F40" s="101"/>
      <c r="G40" s="101"/>
      <c r="H40" s="101"/>
      <c r="I40" s="101"/>
      <c r="J40" s="101">
        <f>I40</f>
        <v>0</v>
      </c>
    </row>
    <row r="41" spans="1:10" ht="14.5">
      <c r="A41" s="102"/>
      <c r="B41" s="106" t="s">
        <v>52</v>
      </c>
      <c r="C41" s="102" t="s">
        <v>10</v>
      </c>
      <c r="D41" s="102">
        <v>2.7E-2</v>
      </c>
      <c r="E41" s="101">
        <f>D38*D41</f>
        <v>0.27</v>
      </c>
      <c r="F41" s="101"/>
      <c r="G41" s="101"/>
      <c r="H41" s="101"/>
      <c r="I41" s="101"/>
      <c r="J41" s="101">
        <f>I41</f>
        <v>0</v>
      </c>
    </row>
    <row r="42" spans="1:10" ht="14.5">
      <c r="A42" s="102"/>
      <c r="B42" s="106" t="s">
        <v>9</v>
      </c>
      <c r="C42" s="102" t="s">
        <v>8</v>
      </c>
      <c r="D42" s="102">
        <v>2E-3</v>
      </c>
      <c r="E42" s="101">
        <f>D38*D42</f>
        <v>0.02</v>
      </c>
      <c r="F42" s="101"/>
      <c r="G42" s="101"/>
      <c r="H42" s="101"/>
      <c r="I42" s="101"/>
      <c r="J42" s="101">
        <f>I42</f>
        <v>0</v>
      </c>
    </row>
    <row r="43" spans="1:10" ht="29">
      <c r="A43" s="122">
        <v>2</v>
      </c>
      <c r="B43" s="103" t="s">
        <v>102</v>
      </c>
      <c r="C43" s="121" t="s">
        <v>28</v>
      </c>
      <c r="D43" s="110">
        <v>80</v>
      </c>
      <c r="E43" s="110"/>
      <c r="F43" s="110"/>
      <c r="G43" s="110"/>
      <c r="H43" s="110"/>
      <c r="I43" s="110"/>
      <c r="J43" s="110">
        <f>SUM(J44:J45)</f>
        <v>0</v>
      </c>
    </row>
    <row r="44" spans="1:10" ht="17">
      <c r="A44" s="102"/>
      <c r="B44" s="120" t="s">
        <v>4</v>
      </c>
      <c r="C44" s="102" t="s">
        <v>23</v>
      </c>
      <c r="D44" s="89">
        <v>1</v>
      </c>
      <c r="E44" s="101">
        <f>D43*D44</f>
        <v>80</v>
      </c>
      <c r="F44" s="101"/>
      <c r="G44" s="101"/>
      <c r="H44" s="101"/>
      <c r="I44" s="101"/>
      <c r="J44" s="101">
        <f>G44</f>
        <v>0</v>
      </c>
    </row>
    <row r="45" spans="1:10" ht="17">
      <c r="A45" s="102"/>
      <c r="B45" s="120" t="s">
        <v>91</v>
      </c>
      <c r="C45" s="102" t="s">
        <v>22</v>
      </c>
      <c r="D45" s="89">
        <v>2.5600000000000001E-2</v>
      </c>
      <c r="E45" s="101">
        <f>D43*D45</f>
        <v>2.048</v>
      </c>
      <c r="F45" s="101"/>
      <c r="G45" s="101"/>
      <c r="H45" s="101"/>
      <c r="I45" s="101"/>
      <c r="J45" s="101">
        <f>I45</f>
        <v>0</v>
      </c>
    </row>
    <row r="46" spans="1:10" ht="29">
      <c r="A46" s="12">
        <v>3</v>
      </c>
      <c r="B46" s="147" t="s">
        <v>103</v>
      </c>
      <c r="C46" s="148" t="s">
        <v>28</v>
      </c>
      <c r="D46" s="149">
        <f>D43</f>
        <v>80</v>
      </c>
      <c r="E46" s="149"/>
      <c r="F46" s="149"/>
      <c r="G46" s="149"/>
      <c r="H46" s="149"/>
      <c r="I46" s="149"/>
      <c r="J46" s="149">
        <f>SUM(J47:J50)</f>
        <v>0</v>
      </c>
    </row>
    <row r="47" spans="1:10" ht="17">
      <c r="A47" s="12"/>
      <c r="B47" s="150" t="s">
        <v>4</v>
      </c>
      <c r="C47" s="12" t="s">
        <v>23</v>
      </c>
      <c r="D47" s="12">
        <v>1</v>
      </c>
      <c r="E47" s="13">
        <f>D46*D47</f>
        <v>80</v>
      </c>
      <c r="F47" s="13"/>
      <c r="G47" s="13"/>
      <c r="H47" s="13"/>
      <c r="I47" s="13"/>
      <c r="J47" s="13">
        <f>G47</f>
        <v>0</v>
      </c>
    </row>
    <row r="48" spans="1:10" ht="17">
      <c r="A48" s="12"/>
      <c r="B48" s="150" t="s">
        <v>60</v>
      </c>
      <c r="C48" s="12" t="s">
        <v>22</v>
      </c>
      <c r="D48" s="12">
        <v>4.7999999999999996E-3</v>
      </c>
      <c r="E48" s="13">
        <f>D46*D48</f>
        <v>0.38399999999999995</v>
      </c>
      <c r="F48" s="13"/>
      <c r="G48" s="13"/>
      <c r="H48" s="13"/>
      <c r="I48" s="13"/>
      <c r="J48" s="13">
        <f>I48</f>
        <v>0</v>
      </c>
    </row>
    <row r="49" spans="1:10" ht="14.5">
      <c r="A49" s="12"/>
      <c r="B49" s="150" t="s">
        <v>61</v>
      </c>
      <c r="C49" s="12" t="s">
        <v>7</v>
      </c>
      <c r="D49" s="12">
        <v>1.6000000000000001E-3</v>
      </c>
      <c r="E49" s="13">
        <f>D46*D49</f>
        <v>0.128</v>
      </c>
      <c r="F49" s="13"/>
      <c r="G49" s="13"/>
      <c r="H49" s="13"/>
      <c r="I49" s="13"/>
      <c r="J49" s="13">
        <f>I49</f>
        <v>0</v>
      </c>
    </row>
    <row r="50" spans="1:10" ht="14.5">
      <c r="A50" s="12"/>
      <c r="B50" s="150" t="s">
        <v>59</v>
      </c>
      <c r="C50" s="12" t="s">
        <v>10</v>
      </c>
      <c r="D50" s="12">
        <v>0.15</v>
      </c>
      <c r="E50" s="13">
        <f>D50*D46</f>
        <v>12</v>
      </c>
      <c r="F50" s="13"/>
      <c r="G50" s="13"/>
      <c r="H50" s="13"/>
      <c r="I50" s="13"/>
      <c r="J50" s="13">
        <f>I50</f>
        <v>0</v>
      </c>
    </row>
    <row r="51" spans="1:10" ht="29">
      <c r="A51" s="151">
        <v>4</v>
      </c>
      <c r="B51" s="163" t="s">
        <v>95</v>
      </c>
      <c r="C51" s="152" t="s">
        <v>40</v>
      </c>
      <c r="D51" s="152">
        <v>2</v>
      </c>
      <c r="E51" s="153"/>
      <c r="F51" s="153"/>
      <c r="G51" s="153"/>
      <c r="H51" s="153"/>
      <c r="I51" s="153"/>
      <c r="J51" s="153">
        <f>SUM(J52:J53)</f>
        <v>0</v>
      </c>
    </row>
    <row r="52" spans="1:10" ht="14.5">
      <c r="A52" s="155"/>
      <c r="B52" s="159" t="s">
        <v>4</v>
      </c>
      <c r="C52" s="157" t="s">
        <v>6</v>
      </c>
      <c r="D52" s="157">
        <v>1</v>
      </c>
      <c r="E52" s="158">
        <f>D51*D52</f>
        <v>2</v>
      </c>
      <c r="F52" s="164"/>
      <c r="G52" s="158"/>
      <c r="H52" s="158"/>
      <c r="I52" s="158"/>
      <c r="J52" s="158">
        <f>G52</f>
        <v>0</v>
      </c>
    </row>
    <row r="53" spans="1:10" ht="16.5">
      <c r="A53" s="155"/>
      <c r="B53" s="159" t="s">
        <v>62</v>
      </c>
      <c r="C53" s="157" t="s">
        <v>41</v>
      </c>
      <c r="D53" s="157">
        <v>1.22</v>
      </c>
      <c r="E53" s="158">
        <f>D51*D53</f>
        <v>2.44</v>
      </c>
      <c r="F53" s="158"/>
      <c r="G53" s="158"/>
      <c r="H53" s="158"/>
      <c r="I53" s="158"/>
      <c r="J53" s="158">
        <f>I53</f>
        <v>0</v>
      </c>
    </row>
    <row r="54" spans="1:10" ht="29">
      <c r="A54" s="91">
        <v>5</v>
      </c>
      <c r="B54" s="92" t="s">
        <v>96</v>
      </c>
      <c r="C54" s="93" t="s">
        <v>56</v>
      </c>
      <c r="D54" s="94">
        <v>10</v>
      </c>
      <c r="E54" s="95"/>
      <c r="F54" s="95"/>
      <c r="G54" s="95"/>
      <c r="H54" s="95"/>
      <c r="I54" s="95"/>
      <c r="J54" s="95">
        <f>SUM(J55:J57)</f>
        <v>0</v>
      </c>
    </row>
    <row r="55" spans="1:10" ht="16.5">
      <c r="A55" s="91"/>
      <c r="B55" s="96" t="s">
        <v>4</v>
      </c>
      <c r="C55" s="91" t="s">
        <v>42</v>
      </c>
      <c r="D55" s="91">
        <v>1</v>
      </c>
      <c r="E55" s="97">
        <f>D54*D55</f>
        <v>10</v>
      </c>
      <c r="F55" s="97"/>
      <c r="G55" s="97"/>
      <c r="H55" s="97"/>
      <c r="I55" s="97"/>
      <c r="J55" s="97">
        <f>G55</f>
        <v>0</v>
      </c>
    </row>
    <row r="56" spans="1:10" ht="16.5">
      <c r="A56" s="91"/>
      <c r="B56" s="96" t="s">
        <v>57</v>
      </c>
      <c r="C56" s="91" t="s">
        <v>41</v>
      </c>
      <c r="D56" s="91">
        <v>0.122</v>
      </c>
      <c r="E56" s="97">
        <f>D54*D56</f>
        <v>1.22</v>
      </c>
      <c r="F56" s="97"/>
      <c r="G56" s="97"/>
      <c r="H56" s="97"/>
      <c r="I56" s="99"/>
      <c r="J56" s="97">
        <f>I56</f>
        <v>0</v>
      </c>
    </row>
    <row r="57" spans="1:10" ht="14.5">
      <c r="A57" s="131"/>
      <c r="B57" s="132" t="s">
        <v>58</v>
      </c>
      <c r="C57" s="131" t="s">
        <v>7</v>
      </c>
      <c r="D57" s="131">
        <v>4.0000000000000001E-3</v>
      </c>
      <c r="E57" s="133">
        <f>D57*D54</f>
        <v>0.04</v>
      </c>
      <c r="F57" s="130"/>
      <c r="G57" s="130"/>
      <c r="H57" s="154"/>
      <c r="I57" s="129"/>
      <c r="J57" s="130">
        <f>I57</f>
        <v>0</v>
      </c>
    </row>
    <row r="58" spans="1:10" ht="29">
      <c r="A58" s="135">
        <v>8</v>
      </c>
      <c r="B58" s="145" t="s">
        <v>101</v>
      </c>
      <c r="C58" s="136" t="s">
        <v>28</v>
      </c>
      <c r="D58" s="137">
        <v>8</v>
      </c>
      <c r="E58" s="138"/>
      <c r="F58" s="137"/>
      <c r="G58" s="138"/>
      <c r="H58" s="137"/>
      <c r="I58" s="138"/>
      <c r="J58" s="137">
        <f>SUM(J59:J61)</f>
        <v>0</v>
      </c>
    </row>
    <row r="59" spans="1:10" ht="17">
      <c r="A59" s="139"/>
      <c r="B59" s="146" t="s">
        <v>15</v>
      </c>
      <c r="C59" s="139" t="s">
        <v>23</v>
      </c>
      <c r="D59" s="140">
        <v>1</v>
      </c>
      <c r="E59" s="141">
        <f>D59*D58</f>
        <v>8</v>
      </c>
      <c r="F59" s="141"/>
      <c r="G59" s="142"/>
      <c r="H59" s="142"/>
      <c r="I59" s="141"/>
      <c r="J59" s="141">
        <f>G59</f>
        <v>0</v>
      </c>
    </row>
    <row r="60" spans="1:10" ht="14.5">
      <c r="A60" s="139"/>
      <c r="B60" s="146" t="s">
        <v>53</v>
      </c>
      <c r="C60" s="144" t="s">
        <v>10</v>
      </c>
      <c r="D60" s="140">
        <v>0.27300000000000002</v>
      </c>
      <c r="E60" s="141">
        <f>D60*D58</f>
        <v>2.1840000000000002</v>
      </c>
      <c r="F60" s="141"/>
      <c r="G60" s="143"/>
      <c r="H60" s="142"/>
      <c r="I60" s="141"/>
      <c r="J60" s="141">
        <f>I60</f>
        <v>0</v>
      </c>
    </row>
    <row r="61" spans="1:10" ht="14.5">
      <c r="A61" s="139"/>
      <c r="B61" s="146" t="s">
        <v>52</v>
      </c>
      <c r="C61" s="144" t="s">
        <v>10</v>
      </c>
      <c r="D61" s="140">
        <v>3.2000000000000001E-2</v>
      </c>
      <c r="E61" s="141">
        <f>D61*D58</f>
        <v>0.25600000000000001</v>
      </c>
      <c r="F61" s="141"/>
      <c r="G61" s="143"/>
      <c r="H61" s="142"/>
      <c r="I61" s="141"/>
      <c r="J61" s="141">
        <f>I61</f>
        <v>0</v>
      </c>
    </row>
    <row r="62" spans="1:10" ht="14.5">
      <c r="A62" s="198"/>
      <c r="B62" s="199"/>
      <c r="C62" s="200"/>
      <c r="D62" s="201"/>
      <c r="E62" s="202"/>
      <c r="F62" s="202"/>
      <c r="G62" s="203"/>
      <c r="H62" s="204"/>
      <c r="I62" s="204"/>
      <c r="J62" s="202"/>
    </row>
    <row r="63" spans="1:10" ht="14.5">
      <c r="A63" s="198"/>
      <c r="B63" s="205" t="s">
        <v>113</v>
      </c>
      <c r="C63" s="200"/>
      <c r="D63" s="201"/>
      <c r="E63" s="202"/>
      <c r="F63" s="202"/>
      <c r="G63" s="203"/>
      <c r="H63" s="204"/>
      <c r="I63" s="204"/>
      <c r="J63" s="202"/>
    </row>
    <row r="64" spans="1:10" ht="31.5">
      <c r="A64" s="198"/>
      <c r="B64" s="170" t="s">
        <v>75</v>
      </c>
      <c r="C64" s="176" t="s">
        <v>14</v>
      </c>
      <c r="D64" s="206">
        <v>40</v>
      </c>
      <c r="E64" s="207"/>
      <c r="F64" s="207"/>
      <c r="G64" s="207"/>
      <c r="H64" s="207"/>
      <c r="I64" s="207"/>
      <c r="J64" s="207">
        <f t="shared" ref="J64:J75" si="1">I64</f>
        <v>0</v>
      </c>
    </row>
    <row r="65" spans="1:10" ht="17">
      <c r="A65" s="198"/>
      <c r="B65" s="170" t="s">
        <v>76</v>
      </c>
      <c r="C65" s="25"/>
      <c r="D65" s="25">
        <v>37</v>
      </c>
      <c r="E65" s="134"/>
      <c r="F65" s="134"/>
      <c r="G65" s="134"/>
      <c r="H65" s="134"/>
      <c r="I65" s="134"/>
      <c r="J65" s="134">
        <f t="shared" si="1"/>
        <v>0</v>
      </c>
    </row>
    <row r="66" spans="1:10" ht="17">
      <c r="A66" s="198"/>
      <c r="B66" s="170" t="s">
        <v>77</v>
      </c>
      <c r="C66" s="25"/>
      <c r="D66" s="25">
        <v>30</v>
      </c>
      <c r="E66" s="134"/>
      <c r="F66" s="134"/>
      <c r="G66" s="134"/>
      <c r="H66" s="134"/>
      <c r="I66" s="134"/>
      <c r="J66" s="134">
        <f t="shared" si="1"/>
        <v>0</v>
      </c>
    </row>
    <row r="67" spans="1:10" ht="29">
      <c r="A67" s="198"/>
      <c r="B67" s="173" t="s">
        <v>78</v>
      </c>
      <c r="C67" s="171" t="s">
        <v>79</v>
      </c>
      <c r="D67" s="172">
        <v>1</v>
      </c>
      <c r="E67" s="208"/>
      <c r="F67" s="208"/>
      <c r="G67" s="134"/>
      <c r="H67" s="32"/>
      <c r="I67" s="40"/>
      <c r="J67" s="134">
        <f t="shared" si="1"/>
        <v>0</v>
      </c>
    </row>
    <row r="68" spans="1:10" ht="29">
      <c r="A68" s="198"/>
      <c r="B68" s="170" t="s">
        <v>80</v>
      </c>
      <c r="C68" s="171" t="s">
        <v>13</v>
      </c>
      <c r="D68" s="172">
        <v>1</v>
      </c>
      <c r="E68" s="208"/>
      <c r="F68" s="208"/>
      <c r="G68" s="134"/>
      <c r="H68" s="32"/>
      <c r="I68" s="40"/>
      <c r="J68" s="134">
        <f t="shared" si="1"/>
        <v>0</v>
      </c>
    </row>
    <row r="69" spans="1:10" ht="14.5">
      <c r="A69" s="198"/>
      <c r="B69" s="174" t="s">
        <v>81</v>
      </c>
      <c r="C69" s="171" t="s">
        <v>13</v>
      </c>
      <c r="D69" s="172">
        <v>2</v>
      </c>
      <c r="E69" s="208"/>
      <c r="F69" s="208"/>
      <c r="G69" s="134"/>
      <c r="H69" s="41"/>
      <c r="I69" s="40"/>
      <c r="J69" s="134">
        <f t="shared" si="1"/>
        <v>0</v>
      </c>
    </row>
    <row r="70" spans="1:10" ht="14.5">
      <c r="A70" s="198"/>
      <c r="B70" s="175" t="s">
        <v>82</v>
      </c>
      <c r="C70" s="171" t="s">
        <v>13</v>
      </c>
      <c r="D70" s="172">
        <v>4</v>
      </c>
      <c r="E70" s="134"/>
      <c r="F70" s="134"/>
      <c r="G70" s="134"/>
      <c r="H70" s="134"/>
      <c r="I70" s="134"/>
      <c r="J70" s="134">
        <f t="shared" si="1"/>
        <v>0</v>
      </c>
    </row>
    <row r="71" spans="1:10" ht="14.5">
      <c r="A71" s="198"/>
      <c r="B71" s="174" t="s">
        <v>83</v>
      </c>
      <c r="C71" s="171" t="s">
        <v>13</v>
      </c>
      <c r="D71" s="25">
        <v>2</v>
      </c>
      <c r="E71" s="134"/>
      <c r="F71" s="134"/>
      <c r="G71" s="134"/>
      <c r="H71" s="134"/>
      <c r="I71" s="134"/>
      <c r="J71" s="134">
        <f t="shared" si="1"/>
        <v>0</v>
      </c>
    </row>
    <row r="72" spans="1:10" ht="14.5">
      <c r="A72" s="198"/>
      <c r="B72" s="174" t="s">
        <v>84</v>
      </c>
      <c r="C72" s="171" t="s">
        <v>13</v>
      </c>
      <c r="D72" s="172">
        <v>12</v>
      </c>
      <c r="E72" s="134"/>
      <c r="F72" s="134"/>
      <c r="G72" s="134"/>
      <c r="H72" s="134"/>
      <c r="I72" s="134"/>
      <c r="J72" s="134">
        <f t="shared" si="1"/>
        <v>0</v>
      </c>
    </row>
    <row r="73" spans="1:10" ht="14.5">
      <c r="A73" s="25"/>
      <c r="B73" s="174" t="s">
        <v>85</v>
      </c>
      <c r="C73" s="176" t="s">
        <v>13</v>
      </c>
      <c r="D73" s="177">
        <f>D72+D71</f>
        <v>14</v>
      </c>
      <c r="E73" s="208"/>
      <c r="F73" s="134"/>
      <c r="G73" s="134"/>
      <c r="H73" s="39"/>
      <c r="I73" s="134"/>
      <c r="J73" s="134">
        <f t="shared" si="1"/>
        <v>0</v>
      </c>
    </row>
    <row r="74" spans="1:10" ht="14.5">
      <c r="A74" s="25"/>
      <c r="B74" s="174" t="s">
        <v>86</v>
      </c>
      <c r="C74" s="176" t="s">
        <v>13</v>
      </c>
      <c r="D74" s="178">
        <v>6</v>
      </c>
      <c r="E74" s="208"/>
      <c r="F74" s="134"/>
      <c r="G74" s="134"/>
      <c r="H74" s="39"/>
      <c r="I74" s="134"/>
      <c r="J74" s="134">
        <f t="shared" si="1"/>
        <v>0</v>
      </c>
    </row>
    <row r="75" spans="1:10" ht="14.5">
      <c r="A75" s="25"/>
      <c r="B75" s="170" t="s">
        <v>87</v>
      </c>
      <c r="C75" s="176" t="s">
        <v>14</v>
      </c>
      <c r="D75" s="178">
        <f>D66+D65+D64</f>
        <v>107</v>
      </c>
      <c r="E75" s="208"/>
      <c r="F75" s="134"/>
      <c r="G75" s="134"/>
      <c r="H75" s="39"/>
      <c r="I75" s="134"/>
      <c r="J75" s="134">
        <f t="shared" si="1"/>
        <v>0</v>
      </c>
    </row>
    <row r="76" spans="1:10" ht="15">
      <c r="A76" s="25"/>
      <c r="B76" s="38" t="s">
        <v>88</v>
      </c>
      <c r="C76" s="26" t="s">
        <v>89</v>
      </c>
      <c r="D76" s="39">
        <f>D74+D73+D72+D71+D69+D68+D67</f>
        <v>38</v>
      </c>
      <c r="E76" s="208"/>
      <c r="F76" s="39"/>
      <c r="G76" s="39"/>
      <c r="H76" s="134"/>
      <c r="I76" s="134"/>
      <c r="J76" s="134">
        <f>G76</f>
        <v>0</v>
      </c>
    </row>
    <row r="77" spans="1:10" ht="14.5">
      <c r="A77" s="25"/>
      <c r="B77" s="205" t="s">
        <v>114</v>
      </c>
      <c r="C77" s="200"/>
      <c r="D77" s="201"/>
      <c r="E77" s="202"/>
      <c r="F77" s="202"/>
      <c r="G77" s="203"/>
      <c r="H77" s="204"/>
      <c r="I77" s="204"/>
      <c r="J77" s="202"/>
    </row>
    <row r="78" spans="1:10" ht="14.5">
      <c r="A78" s="25"/>
      <c r="B78" s="47" t="s">
        <v>63</v>
      </c>
      <c r="C78" s="42" t="s">
        <v>20</v>
      </c>
      <c r="D78" s="48"/>
      <c r="E78" s="48">
        <v>40</v>
      </c>
      <c r="F78" s="48"/>
      <c r="G78" s="48"/>
      <c r="H78" s="49"/>
      <c r="I78" s="50"/>
      <c r="J78" s="48">
        <f>SUM(J79:J88)</f>
        <v>0</v>
      </c>
    </row>
    <row r="79" spans="1:10" ht="14.5">
      <c r="A79" s="25"/>
      <c r="B79" s="51" t="s">
        <v>18</v>
      </c>
      <c r="C79" s="43" t="s">
        <v>16</v>
      </c>
      <c r="D79" s="52">
        <v>1.43</v>
      </c>
      <c r="E79" s="43">
        <f>D79*E78</f>
        <v>57.199999999999996</v>
      </c>
      <c r="F79" s="53"/>
      <c r="G79" s="53"/>
      <c r="H79" s="54"/>
      <c r="I79" s="55"/>
      <c r="J79" s="53">
        <f>I79+G79</f>
        <v>0</v>
      </c>
    </row>
    <row r="80" spans="1:10" ht="14.5">
      <c r="A80" s="25"/>
      <c r="B80" s="56" t="s">
        <v>27</v>
      </c>
      <c r="C80" s="43"/>
      <c r="D80" s="43"/>
      <c r="E80" s="43"/>
      <c r="F80" s="53"/>
      <c r="G80" s="53"/>
      <c r="H80" s="53"/>
      <c r="I80" s="53"/>
      <c r="J80" s="53"/>
    </row>
    <row r="81" spans="1:10" ht="14.5">
      <c r="A81" s="25"/>
      <c r="B81" s="57" t="s">
        <v>66</v>
      </c>
      <c r="C81" s="45" t="s">
        <v>20</v>
      </c>
      <c r="D81" s="45">
        <v>1.02</v>
      </c>
      <c r="E81" s="53">
        <f>D81*E78</f>
        <v>40.799999999999997</v>
      </c>
      <c r="F81" s="53"/>
      <c r="G81" s="53"/>
      <c r="H81" s="53"/>
      <c r="I81" s="53"/>
      <c r="J81" s="53">
        <f>I81+G81</f>
        <v>0</v>
      </c>
    </row>
    <row r="82" spans="1:10" ht="14.5">
      <c r="A82" s="25"/>
      <c r="B82" s="51" t="s">
        <v>67</v>
      </c>
      <c r="C82" s="43" t="s">
        <v>12</v>
      </c>
      <c r="D82" s="52" t="s">
        <v>21</v>
      </c>
      <c r="E82" s="43">
        <v>7</v>
      </c>
      <c r="F82" s="53"/>
      <c r="G82" s="53"/>
      <c r="H82" s="53"/>
      <c r="I82" s="53"/>
      <c r="J82" s="53">
        <f>I82+G82</f>
        <v>0</v>
      </c>
    </row>
    <row r="83" spans="1:10" ht="14.5">
      <c r="A83" s="25"/>
      <c r="B83" s="51" t="s">
        <v>68</v>
      </c>
      <c r="C83" s="43" t="s">
        <v>12</v>
      </c>
      <c r="D83" s="52" t="s">
        <v>21</v>
      </c>
      <c r="E83" s="43">
        <v>2</v>
      </c>
      <c r="F83" s="53"/>
      <c r="G83" s="53"/>
      <c r="H83" s="53"/>
      <c r="I83" s="53"/>
      <c r="J83" s="53">
        <f t="shared" ref="J83:J88" si="2">I83+G83</f>
        <v>0</v>
      </c>
    </row>
    <row r="84" spans="1:10" ht="16">
      <c r="A84" s="25"/>
      <c r="B84" s="51" t="s">
        <v>69</v>
      </c>
      <c r="C84" s="43" t="s">
        <v>12</v>
      </c>
      <c r="D84" s="52" t="s">
        <v>21</v>
      </c>
      <c r="E84" s="43">
        <v>20</v>
      </c>
      <c r="F84" s="53"/>
      <c r="G84" s="53"/>
      <c r="H84" s="53"/>
      <c r="I84" s="53"/>
      <c r="J84" s="53">
        <f t="shared" si="2"/>
        <v>0</v>
      </c>
    </row>
    <row r="85" spans="1:10" ht="14.5">
      <c r="A85" s="25"/>
      <c r="B85" s="51" t="s">
        <v>70</v>
      </c>
      <c r="C85" s="43" t="s">
        <v>12</v>
      </c>
      <c r="D85" s="52" t="s">
        <v>21</v>
      </c>
      <c r="E85" s="43">
        <v>10</v>
      </c>
      <c r="F85" s="53"/>
      <c r="G85" s="53"/>
      <c r="H85" s="53"/>
      <c r="I85" s="53"/>
      <c r="J85" s="53">
        <f t="shared" si="2"/>
        <v>0</v>
      </c>
    </row>
    <row r="86" spans="1:10" ht="14.5">
      <c r="A86" s="25"/>
      <c r="B86" s="166" t="s">
        <v>71</v>
      </c>
      <c r="C86" s="43" t="s">
        <v>12</v>
      </c>
      <c r="D86" s="52" t="s">
        <v>21</v>
      </c>
      <c r="E86" s="43">
        <v>4</v>
      </c>
      <c r="F86" s="53"/>
      <c r="G86" s="53"/>
      <c r="H86" s="53"/>
      <c r="I86" s="53"/>
      <c r="J86" s="53">
        <f t="shared" si="2"/>
        <v>0</v>
      </c>
    </row>
    <row r="87" spans="1:10" ht="14.5">
      <c r="A87" s="25"/>
      <c r="B87" s="167" t="s">
        <v>72</v>
      </c>
      <c r="C87" s="43" t="s">
        <v>12</v>
      </c>
      <c r="D87" s="52" t="s">
        <v>21</v>
      </c>
      <c r="E87" s="43">
        <v>2</v>
      </c>
      <c r="F87" s="53"/>
      <c r="G87" s="53"/>
      <c r="H87" s="53"/>
      <c r="I87" s="53"/>
      <c r="J87" s="53">
        <f t="shared" si="2"/>
        <v>0</v>
      </c>
    </row>
    <row r="88" spans="1:10" ht="14.5">
      <c r="A88" s="25"/>
      <c r="B88" s="51" t="s">
        <v>19</v>
      </c>
      <c r="C88" s="43" t="s">
        <v>8</v>
      </c>
      <c r="D88" s="52">
        <v>4.5699999999999998E-2</v>
      </c>
      <c r="E88" s="43">
        <f>D88*E78</f>
        <v>1.8279999999999998</v>
      </c>
      <c r="F88" s="53"/>
      <c r="G88" s="53"/>
      <c r="H88" s="53"/>
      <c r="I88" s="53"/>
      <c r="J88" s="53">
        <f t="shared" si="2"/>
        <v>0</v>
      </c>
    </row>
    <row r="89" spans="1:10" ht="27">
      <c r="A89" s="45">
        <v>6</v>
      </c>
      <c r="B89" s="165" t="s">
        <v>43</v>
      </c>
      <c r="C89" s="27" t="s">
        <v>14</v>
      </c>
      <c r="D89" s="77"/>
      <c r="E89" s="61">
        <f>E78</f>
        <v>40</v>
      </c>
      <c r="F89" s="64"/>
      <c r="G89" s="64"/>
      <c r="H89" s="64"/>
      <c r="I89" s="64"/>
      <c r="J89" s="64">
        <f>I89+G89</f>
        <v>0</v>
      </c>
    </row>
    <row r="90" spans="1:10" ht="14.5">
      <c r="A90" s="25"/>
      <c r="B90" s="58" t="s">
        <v>64</v>
      </c>
      <c r="C90" s="59" t="s">
        <v>13</v>
      </c>
      <c r="D90" s="37"/>
      <c r="E90" s="60">
        <v>1</v>
      </c>
      <c r="F90" s="61"/>
      <c r="G90" s="61"/>
      <c r="H90" s="61"/>
      <c r="I90" s="61"/>
      <c r="J90" s="61">
        <f>SUM(J91:J93)</f>
        <v>0</v>
      </c>
    </row>
    <row r="91" spans="1:10" ht="14.5">
      <c r="A91" s="25"/>
      <c r="B91" s="62" t="s">
        <v>4</v>
      </c>
      <c r="C91" s="63" t="s">
        <v>5</v>
      </c>
      <c r="D91" s="44">
        <v>1.51</v>
      </c>
      <c r="E91" s="64">
        <f>D91*E90</f>
        <v>1.51</v>
      </c>
      <c r="F91" s="65"/>
      <c r="G91" s="64"/>
      <c r="H91" s="64"/>
      <c r="I91" s="64"/>
      <c r="J91" s="64">
        <f>G91</f>
        <v>0</v>
      </c>
    </row>
    <row r="92" spans="1:10" ht="14.5">
      <c r="A92" s="25"/>
      <c r="B92" s="62" t="s">
        <v>65</v>
      </c>
      <c r="C92" s="63" t="s">
        <v>13</v>
      </c>
      <c r="D92" s="44">
        <v>1</v>
      </c>
      <c r="E92" s="64">
        <f>D92*E90</f>
        <v>1</v>
      </c>
      <c r="F92" s="64"/>
      <c r="G92" s="64"/>
      <c r="H92" s="64"/>
      <c r="I92" s="64"/>
      <c r="J92" s="64">
        <f>I92</f>
        <v>0</v>
      </c>
    </row>
    <row r="93" spans="1:10" ht="14.5">
      <c r="A93" s="25"/>
      <c r="B93" s="62" t="s">
        <v>25</v>
      </c>
      <c r="C93" s="63" t="s">
        <v>8</v>
      </c>
      <c r="D93" s="44">
        <v>7.0000000000000007E-2</v>
      </c>
      <c r="E93" s="64">
        <f>D93*E90</f>
        <v>7.0000000000000007E-2</v>
      </c>
      <c r="F93" s="64"/>
      <c r="G93" s="64"/>
      <c r="H93" s="64"/>
      <c r="I93" s="64"/>
      <c r="J93" s="64">
        <f>I93</f>
        <v>0</v>
      </c>
    </row>
    <row r="94" spans="1:10" ht="17.25" customHeight="1">
      <c r="A94" s="25"/>
      <c r="B94" s="47" t="s">
        <v>63</v>
      </c>
      <c r="C94" s="42" t="s">
        <v>20</v>
      </c>
      <c r="D94" s="48"/>
      <c r="E94" s="48">
        <f>E78</f>
        <v>40</v>
      </c>
      <c r="F94" s="48"/>
      <c r="G94" s="48"/>
      <c r="H94" s="49"/>
      <c r="I94" s="50"/>
      <c r="J94" s="48">
        <f>SUM(J95:J103)</f>
        <v>0</v>
      </c>
    </row>
    <row r="95" spans="1:10" ht="14.5">
      <c r="A95" s="25"/>
      <c r="B95" s="51" t="s">
        <v>18</v>
      </c>
      <c r="C95" s="43" t="s">
        <v>16</v>
      </c>
      <c r="D95" s="52">
        <v>1.43</v>
      </c>
      <c r="E95" s="43">
        <f>D95*E94</f>
        <v>57.199999999999996</v>
      </c>
      <c r="F95" s="53"/>
      <c r="G95" s="53"/>
      <c r="H95" s="54"/>
      <c r="I95" s="55"/>
      <c r="J95" s="53">
        <f>I95+G95</f>
        <v>0</v>
      </c>
    </row>
    <row r="96" spans="1:10" ht="14.5">
      <c r="A96" s="25"/>
      <c r="B96" s="56" t="s">
        <v>27</v>
      </c>
      <c r="C96" s="43"/>
      <c r="D96" s="43"/>
      <c r="E96" s="43"/>
      <c r="F96" s="53"/>
      <c r="G96" s="53"/>
      <c r="H96" s="53"/>
      <c r="I96" s="53"/>
      <c r="J96" s="53"/>
    </row>
    <row r="97" spans="1:10" ht="14.5">
      <c r="A97" s="25"/>
      <c r="B97" s="57" t="s">
        <v>66</v>
      </c>
      <c r="C97" s="45" t="s">
        <v>20</v>
      </c>
      <c r="D97" s="45">
        <v>1.02</v>
      </c>
      <c r="E97" s="53">
        <f>D97*E94</f>
        <v>40.799999999999997</v>
      </c>
      <c r="F97" s="53"/>
      <c r="G97" s="53"/>
      <c r="H97" s="53"/>
      <c r="I97" s="53"/>
      <c r="J97" s="53">
        <f>I97+G97</f>
        <v>0</v>
      </c>
    </row>
    <row r="98" spans="1:10" ht="14.5">
      <c r="A98" s="25"/>
      <c r="B98" s="51" t="s">
        <v>67</v>
      </c>
      <c r="C98" s="43" t="s">
        <v>12</v>
      </c>
      <c r="D98" s="52" t="s">
        <v>21</v>
      </c>
      <c r="E98" s="43">
        <v>4</v>
      </c>
      <c r="F98" s="53"/>
      <c r="G98" s="53"/>
      <c r="H98" s="53"/>
      <c r="I98" s="53"/>
      <c r="J98" s="53">
        <f t="shared" ref="J98:J104" si="3">I98+G98</f>
        <v>0</v>
      </c>
    </row>
    <row r="99" spans="1:10" ht="16">
      <c r="A99" s="25"/>
      <c r="B99" s="51" t="s">
        <v>69</v>
      </c>
      <c r="C99" s="43" t="s">
        <v>12</v>
      </c>
      <c r="D99" s="52" t="s">
        <v>21</v>
      </c>
      <c r="E99" s="43">
        <v>36</v>
      </c>
      <c r="F99" s="53"/>
      <c r="G99" s="53"/>
      <c r="H99" s="53"/>
      <c r="I99" s="53"/>
      <c r="J99" s="53">
        <f t="shared" si="3"/>
        <v>0</v>
      </c>
    </row>
    <row r="100" spans="1:10" ht="14.5">
      <c r="A100" s="25"/>
      <c r="B100" s="51" t="s">
        <v>70</v>
      </c>
      <c r="C100" s="43" t="s">
        <v>12</v>
      </c>
      <c r="D100" s="52" t="s">
        <v>21</v>
      </c>
      <c r="E100" s="43">
        <v>18</v>
      </c>
      <c r="F100" s="53"/>
      <c r="G100" s="53"/>
      <c r="H100" s="53"/>
      <c r="I100" s="53"/>
      <c r="J100" s="53">
        <f t="shared" si="3"/>
        <v>0</v>
      </c>
    </row>
    <row r="101" spans="1:10" ht="14.5">
      <c r="A101" s="25"/>
      <c r="B101" s="166" t="s">
        <v>71</v>
      </c>
      <c r="C101" s="43" t="s">
        <v>12</v>
      </c>
      <c r="D101" s="52" t="s">
        <v>21</v>
      </c>
      <c r="E101" s="43">
        <v>4</v>
      </c>
      <c r="F101" s="53"/>
      <c r="G101" s="53"/>
      <c r="H101" s="53"/>
      <c r="I101" s="53"/>
      <c r="J101" s="53">
        <f t="shared" si="3"/>
        <v>0</v>
      </c>
    </row>
    <row r="102" spans="1:10" ht="14.5">
      <c r="A102" s="25"/>
      <c r="B102" s="167" t="s">
        <v>72</v>
      </c>
      <c r="C102" s="43" t="s">
        <v>12</v>
      </c>
      <c r="D102" s="52" t="s">
        <v>21</v>
      </c>
      <c r="E102" s="43">
        <v>7</v>
      </c>
      <c r="F102" s="53"/>
      <c r="G102" s="53"/>
      <c r="H102" s="53"/>
      <c r="I102" s="53"/>
      <c r="J102" s="53">
        <f t="shared" si="3"/>
        <v>0</v>
      </c>
    </row>
    <row r="103" spans="1:10" ht="14.5">
      <c r="A103" s="25"/>
      <c r="B103" s="51" t="s">
        <v>19</v>
      </c>
      <c r="C103" s="43" t="s">
        <v>8</v>
      </c>
      <c r="D103" s="52">
        <v>4.5699999999999998E-2</v>
      </c>
      <c r="E103" s="43">
        <f>D103*E94</f>
        <v>1.8279999999999998</v>
      </c>
      <c r="F103" s="53"/>
      <c r="G103" s="53"/>
      <c r="H103" s="53"/>
      <c r="I103" s="53"/>
      <c r="J103" s="53">
        <f t="shared" si="3"/>
        <v>0</v>
      </c>
    </row>
    <row r="104" spans="1:10" ht="27">
      <c r="A104" s="25"/>
      <c r="B104" s="165" t="s">
        <v>43</v>
      </c>
      <c r="C104" s="27" t="s">
        <v>14</v>
      </c>
      <c r="D104" s="77"/>
      <c r="E104" s="61">
        <f>E94</f>
        <v>40</v>
      </c>
      <c r="F104" s="64"/>
      <c r="G104" s="64"/>
      <c r="H104" s="64"/>
      <c r="I104" s="64"/>
      <c r="J104" s="64">
        <f t="shared" si="3"/>
        <v>0</v>
      </c>
    </row>
    <row r="105" spans="1:10" ht="14.5">
      <c r="A105" s="25"/>
      <c r="B105" s="234" t="s">
        <v>127</v>
      </c>
      <c r="C105" s="230"/>
      <c r="D105" s="231"/>
      <c r="E105" s="232"/>
      <c r="F105" s="233"/>
      <c r="G105" s="233"/>
      <c r="H105" s="233"/>
      <c r="I105" s="233"/>
      <c r="J105" s="233"/>
    </row>
    <row r="106" spans="1:10" ht="17">
      <c r="A106" s="25"/>
      <c r="B106" s="209" t="s">
        <v>126</v>
      </c>
      <c r="C106" s="210" t="s">
        <v>29</v>
      </c>
      <c r="D106" s="211"/>
      <c r="E106" s="212">
        <v>3</v>
      </c>
      <c r="F106" s="212"/>
      <c r="G106" s="212"/>
      <c r="H106" s="212"/>
      <c r="I106" s="212"/>
      <c r="J106" s="212">
        <f>G106</f>
        <v>0</v>
      </c>
    </row>
    <row r="107" spans="1:10" ht="17">
      <c r="A107" s="25"/>
      <c r="B107" s="213" t="s">
        <v>115</v>
      </c>
      <c r="C107" s="23" t="s">
        <v>29</v>
      </c>
      <c r="D107" s="214"/>
      <c r="E107" s="24">
        <v>2</v>
      </c>
      <c r="F107" s="24"/>
      <c r="G107" s="24"/>
      <c r="H107" s="24"/>
      <c r="I107" s="24"/>
      <c r="J107" s="24">
        <f>SUM(J108:J109)</f>
        <v>0</v>
      </c>
    </row>
    <row r="108" spans="1:10" ht="17">
      <c r="A108" s="25"/>
      <c r="B108" s="215" t="s">
        <v>4</v>
      </c>
      <c r="C108" s="23" t="s">
        <v>29</v>
      </c>
      <c r="D108" s="12">
        <v>1</v>
      </c>
      <c r="E108" s="13">
        <f>E107*D108</f>
        <v>2</v>
      </c>
      <c r="F108" s="13"/>
      <c r="G108" s="13"/>
      <c r="H108" s="13"/>
      <c r="I108" s="13"/>
      <c r="J108" s="13">
        <f>G108</f>
        <v>0</v>
      </c>
    </row>
    <row r="109" spans="1:10" ht="17">
      <c r="A109" s="25"/>
      <c r="B109" s="215" t="s">
        <v>116</v>
      </c>
      <c r="C109" s="12" t="s">
        <v>22</v>
      </c>
      <c r="D109" s="12">
        <v>1.1000000000000001</v>
      </c>
      <c r="E109" s="13">
        <f>E107*D109</f>
        <v>2.2000000000000002</v>
      </c>
      <c r="F109" s="13"/>
      <c r="G109" s="13"/>
      <c r="H109" s="13"/>
      <c r="I109" s="13"/>
      <c r="J109" s="13">
        <f>I109</f>
        <v>0</v>
      </c>
    </row>
    <row r="110" spans="1:10" ht="29">
      <c r="A110" s="25"/>
      <c r="B110" s="216" t="s">
        <v>117</v>
      </c>
      <c r="C110" s="28" t="s">
        <v>14</v>
      </c>
      <c r="D110" s="29"/>
      <c r="E110" s="29">
        <v>10</v>
      </c>
      <c r="F110" s="29"/>
      <c r="G110" s="29"/>
      <c r="H110" s="29"/>
      <c r="I110" s="29"/>
      <c r="J110" s="29">
        <f>SUM(J111:J113)</f>
        <v>0</v>
      </c>
    </row>
    <row r="111" spans="1:10" ht="14.5">
      <c r="A111" s="25"/>
      <c r="B111" s="217" t="s">
        <v>4</v>
      </c>
      <c r="C111" s="218" t="s">
        <v>14</v>
      </c>
      <c r="D111" s="218">
        <v>1</v>
      </c>
      <c r="E111" s="219">
        <f>D111*E110</f>
        <v>10</v>
      </c>
      <c r="F111" s="219"/>
      <c r="G111" s="219"/>
      <c r="H111" s="219"/>
      <c r="I111" s="219"/>
      <c r="J111" s="219">
        <f>G111</f>
        <v>0</v>
      </c>
    </row>
    <row r="112" spans="1:10" ht="29">
      <c r="A112" s="25"/>
      <c r="B112" s="220" t="s">
        <v>118</v>
      </c>
      <c r="C112" s="218" t="s">
        <v>14</v>
      </c>
      <c r="D112" s="218">
        <v>1.01</v>
      </c>
      <c r="E112" s="219">
        <f>D112*E110</f>
        <v>10.1</v>
      </c>
      <c r="F112" s="219"/>
      <c r="G112" s="219"/>
      <c r="H112" s="219"/>
      <c r="I112" s="219"/>
      <c r="J112" s="219">
        <f>I112</f>
        <v>0</v>
      </c>
    </row>
    <row r="113" spans="1:10" ht="14.5">
      <c r="A113" s="25"/>
      <c r="B113" s="217" t="s">
        <v>25</v>
      </c>
      <c r="C113" s="218" t="s">
        <v>8</v>
      </c>
      <c r="D113" s="218">
        <v>2.16E-3</v>
      </c>
      <c r="E113" s="219">
        <f>D113*E110</f>
        <v>2.1600000000000001E-2</v>
      </c>
      <c r="F113" s="219"/>
      <c r="G113" s="219"/>
      <c r="H113" s="64"/>
      <c r="I113" s="219"/>
      <c r="J113" s="219">
        <f>I113</f>
        <v>0</v>
      </c>
    </row>
    <row r="114" spans="1:10" ht="16.5">
      <c r="A114" s="25"/>
      <c r="B114" s="221" t="s">
        <v>119</v>
      </c>
      <c r="C114" s="152" t="s">
        <v>40</v>
      </c>
      <c r="D114" s="222"/>
      <c r="E114" s="152">
        <v>1</v>
      </c>
      <c r="F114" s="153"/>
      <c r="G114" s="153"/>
      <c r="H114" s="153"/>
      <c r="I114" s="153"/>
      <c r="J114" s="153">
        <f>SUM(J115:J116)</f>
        <v>0</v>
      </c>
    </row>
    <row r="115" spans="1:10" ht="14.5">
      <c r="A115" s="25"/>
      <c r="B115" s="156" t="s">
        <v>4</v>
      </c>
      <c r="C115" s="157" t="s">
        <v>6</v>
      </c>
      <c r="D115" s="157">
        <v>1</v>
      </c>
      <c r="E115" s="158">
        <f>E114*D115</f>
        <v>1</v>
      </c>
      <c r="F115" s="164"/>
      <c r="G115" s="158"/>
      <c r="H115" s="158"/>
      <c r="I115" s="158"/>
      <c r="J115" s="158">
        <f>G115</f>
        <v>0</v>
      </c>
    </row>
    <row r="116" spans="1:10" ht="16.5">
      <c r="A116" s="25"/>
      <c r="B116" s="156" t="s">
        <v>119</v>
      </c>
      <c r="C116" s="157" t="s">
        <v>41</v>
      </c>
      <c r="D116" s="157">
        <v>1.22</v>
      </c>
      <c r="E116" s="158">
        <f>E114*D116</f>
        <v>1.22</v>
      </c>
      <c r="F116" s="158"/>
      <c r="G116" s="158"/>
      <c r="H116" s="158"/>
      <c r="I116" s="158"/>
      <c r="J116" s="158">
        <f>I116</f>
        <v>0</v>
      </c>
    </row>
    <row r="117" spans="1:10" ht="14.5">
      <c r="A117" s="25"/>
      <c r="B117" s="30" t="s">
        <v>120</v>
      </c>
      <c r="C117" s="223" t="s">
        <v>6</v>
      </c>
      <c r="D117" s="223"/>
      <c r="E117" s="224">
        <v>2</v>
      </c>
      <c r="F117" s="225"/>
      <c r="G117" s="225"/>
      <c r="H117" s="225"/>
      <c r="I117" s="225"/>
      <c r="J117" s="224">
        <f>G117</f>
        <v>0</v>
      </c>
    </row>
    <row r="118" spans="1:10" ht="29">
      <c r="A118" s="25"/>
      <c r="B118" s="30" t="s">
        <v>121</v>
      </c>
      <c r="C118" s="223" t="s">
        <v>29</v>
      </c>
      <c r="D118" s="223"/>
      <c r="E118" s="226">
        <f>2*0.252+3*0.22+3*0.15</f>
        <v>1.6140000000000001</v>
      </c>
      <c r="F118" s="224"/>
      <c r="G118" s="224"/>
      <c r="H118" s="224"/>
      <c r="I118" s="224"/>
      <c r="J118" s="224">
        <f>SUM(J119:J124)</f>
        <v>0</v>
      </c>
    </row>
    <row r="119" spans="1:10" ht="14.5">
      <c r="A119" s="25"/>
      <c r="B119" s="227" t="s">
        <v>4</v>
      </c>
      <c r="C119" s="228" t="s">
        <v>5</v>
      </c>
      <c r="D119" s="228">
        <v>12.6</v>
      </c>
      <c r="E119" s="225">
        <f>D119*E118</f>
        <v>20.336400000000001</v>
      </c>
      <c r="F119" s="225"/>
      <c r="G119" s="225"/>
      <c r="H119" s="225"/>
      <c r="I119" s="225"/>
      <c r="J119" s="225">
        <f>G119</f>
        <v>0</v>
      </c>
    </row>
    <row r="120" spans="1:10" ht="14.5">
      <c r="A120" s="25"/>
      <c r="B120" s="31" t="s">
        <v>122</v>
      </c>
      <c r="C120" s="228" t="s">
        <v>20</v>
      </c>
      <c r="D120" s="228"/>
      <c r="E120" s="225">
        <v>2</v>
      </c>
      <c r="F120" s="225"/>
      <c r="G120" s="225"/>
      <c r="H120" s="225"/>
      <c r="I120" s="225"/>
      <c r="J120" s="225">
        <f t="shared" ref="J120:J124" si="4">I120</f>
        <v>0</v>
      </c>
    </row>
    <row r="121" spans="1:10" ht="29">
      <c r="A121" s="25"/>
      <c r="B121" s="31" t="s">
        <v>123</v>
      </c>
      <c r="C121" s="228" t="s">
        <v>12</v>
      </c>
      <c r="D121" s="229"/>
      <c r="E121" s="228">
        <v>3</v>
      </c>
      <c r="F121" s="225"/>
      <c r="G121" s="225"/>
      <c r="H121" s="225"/>
      <c r="I121" s="225"/>
      <c r="J121" s="225">
        <f t="shared" si="4"/>
        <v>0</v>
      </c>
    </row>
    <row r="122" spans="1:10" ht="14.5">
      <c r="A122" s="25"/>
      <c r="B122" s="31" t="s">
        <v>124</v>
      </c>
      <c r="C122" s="228" t="s">
        <v>12</v>
      </c>
      <c r="D122" s="229"/>
      <c r="E122" s="228">
        <v>3</v>
      </c>
      <c r="F122" s="225"/>
      <c r="G122" s="225"/>
      <c r="H122" s="225"/>
      <c r="I122" s="225"/>
      <c r="J122" s="225">
        <f t="shared" si="4"/>
        <v>0</v>
      </c>
    </row>
    <row r="123" spans="1:10" ht="14.5">
      <c r="A123" s="25"/>
      <c r="B123" s="31" t="s">
        <v>125</v>
      </c>
      <c r="C123" s="228" t="s">
        <v>6</v>
      </c>
      <c r="D123" s="228">
        <v>0.41299999999999998</v>
      </c>
      <c r="E123" s="225">
        <f>D123*E118</f>
        <v>0.66658200000000001</v>
      </c>
      <c r="F123" s="225"/>
      <c r="G123" s="225"/>
      <c r="H123" s="225"/>
      <c r="I123" s="225"/>
      <c r="J123" s="225">
        <f t="shared" si="4"/>
        <v>0</v>
      </c>
    </row>
    <row r="124" spans="1:10" ht="14.5">
      <c r="A124" s="25"/>
      <c r="B124" s="227" t="s">
        <v>9</v>
      </c>
      <c r="C124" s="228" t="s">
        <v>8</v>
      </c>
      <c r="D124" s="228">
        <v>7.01</v>
      </c>
      <c r="E124" s="225">
        <f>D124*E118</f>
        <v>11.31414</v>
      </c>
      <c r="F124" s="225"/>
      <c r="G124" s="225"/>
      <c r="H124" s="64"/>
      <c r="I124" s="225"/>
      <c r="J124" s="225">
        <f t="shared" si="4"/>
        <v>0</v>
      </c>
    </row>
    <row r="125" spans="1:10" ht="14.5">
      <c r="A125" s="25"/>
      <c r="B125" s="66" t="s">
        <v>30</v>
      </c>
      <c r="C125" s="34" t="s">
        <v>17</v>
      </c>
      <c r="D125" s="34"/>
      <c r="E125" s="36">
        <v>10</v>
      </c>
      <c r="F125" s="36"/>
      <c r="G125" s="36"/>
      <c r="H125" s="36"/>
      <c r="I125" s="36"/>
      <c r="J125" s="36">
        <f>SUM(J126:J132)</f>
        <v>0</v>
      </c>
    </row>
    <row r="126" spans="1:10" ht="14.5">
      <c r="A126" s="25"/>
      <c r="B126" s="67" t="s">
        <v>4</v>
      </c>
      <c r="C126" s="45" t="s">
        <v>5</v>
      </c>
      <c r="D126" s="45">
        <v>0.60899999999999999</v>
      </c>
      <c r="E126" s="65">
        <f>D126*E125</f>
        <v>6.09</v>
      </c>
      <c r="F126" s="65"/>
      <c r="G126" s="65"/>
      <c r="H126" s="65"/>
      <c r="I126" s="65"/>
      <c r="J126" s="65">
        <f>G126</f>
        <v>0</v>
      </c>
    </row>
    <row r="127" spans="1:10" ht="17">
      <c r="A127" s="25"/>
      <c r="B127" s="169" t="s">
        <v>74</v>
      </c>
      <c r="C127" s="70" t="s">
        <v>13</v>
      </c>
      <c r="D127" s="69"/>
      <c r="E127" s="71">
        <v>4</v>
      </c>
      <c r="F127" s="72"/>
      <c r="G127" s="72"/>
      <c r="H127" s="72"/>
      <c r="I127" s="72"/>
      <c r="J127" s="72">
        <f>SUM(J128:J130)</f>
        <v>0</v>
      </c>
    </row>
    <row r="128" spans="1:10" ht="15">
      <c r="A128" s="25"/>
      <c r="B128" s="73" t="s">
        <v>4</v>
      </c>
      <c r="C128" s="74" t="s">
        <v>5</v>
      </c>
      <c r="D128" s="46">
        <v>0.38900000000000001</v>
      </c>
      <c r="E128" s="75">
        <f>E127*D128</f>
        <v>1.556</v>
      </c>
      <c r="F128" s="75"/>
      <c r="G128" s="75"/>
      <c r="H128" s="75"/>
      <c r="I128" s="75"/>
      <c r="J128" s="75">
        <f>G128</f>
        <v>0</v>
      </c>
    </row>
    <row r="129" spans="1:10" ht="17">
      <c r="A129" s="25"/>
      <c r="B129" s="168" t="s">
        <v>73</v>
      </c>
      <c r="C129" s="74" t="s">
        <v>13</v>
      </c>
      <c r="D129" s="46">
        <v>1</v>
      </c>
      <c r="E129" s="75">
        <f>D129*E127</f>
        <v>4</v>
      </c>
      <c r="F129" s="75"/>
      <c r="G129" s="75"/>
      <c r="H129" s="75"/>
      <c r="I129" s="75"/>
      <c r="J129" s="75">
        <f>I129</f>
        <v>0</v>
      </c>
    </row>
    <row r="130" spans="1:10" ht="15">
      <c r="A130" s="25"/>
      <c r="B130" s="73" t="s">
        <v>25</v>
      </c>
      <c r="C130" s="46" t="s">
        <v>8</v>
      </c>
      <c r="D130" s="46">
        <v>2.4E-2</v>
      </c>
      <c r="E130" s="75">
        <f>D130*E127</f>
        <v>9.6000000000000002E-2</v>
      </c>
      <c r="F130" s="75"/>
      <c r="G130" s="75"/>
      <c r="H130" s="75"/>
      <c r="I130" s="75"/>
      <c r="J130" s="75">
        <f>I130</f>
        <v>0</v>
      </c>
    </row>
    <row r="131" spans="1:10" ht="14.5">
      <c r="A131" s="25"/>
      <c r="B131" s="76" t="s">
        <v>129</v>
      </c>
      <c r="C131" s="33" t="s">
        <v>13</v>
      </c>
      <c r="D131" s="34"/>
      <c r="E131" s="35">
        <v>1</v>
      </c>
      <c r="F131" s="36"/>
      <c r="G131" s="36"/>
      <c r="H131" s="36"/>
      <c r="I131" s="36"/>
      <c r="J131" s="36">
        <f>SUM(J132:J134)</f>
        <v>0</v>
      </c>
    </row>
    <row r="132" spans="1:10" ht="14.5">
      <c r="A132" s="25"/>
      <c r="B132" s="67" t="s">
        <v>4</v>
      </c>
      <c r="C132" s="63" t="s">
        <v>13</v>
      </c>
      <c r="D132" s="44">
        <v>1</v>
      </c>
      <c r="E132" s="64">
        <f>D132*E131</f>
        <v>1</v>
      </c>
      <c r="F132" s="65"/>
      <c r="G132" s="64"/>
      <c r="H132" s="65"/>
      <c r="I132" s="65"/>
      <c r="J132" s="65">
        <f>G132</f>
        <v>0</v>
      </c>
    </row>
    <row r="133" spans="1:10" ht="14.5">
      <c r="A133" s="25"/>
      <c r="B133" s="67" t="s">
        <v>128</v>
      </c>
      <c r="C133" s="68" t="s">
        <v>13</v>
      </c>
      <c r="D133" s="45">
        <v>1</v>
      </c>
      <c r="E133" s="65">
        <f>D133*E131</f>
        <v>1</v>
      </c>
      <c r="F133" s="65"/>
      <c r="G133" s="65"/>
      <c r="H133" s="65"/>
      <c r="I133" s="65"/>
      <c r="J133" s="65">
        <f>I133</f>
        <v>0</v>
      </c>
    </row>
    <row r="134" spans="1:10" ht="14.5">
      <c r="A134" s="25"/>
      <c r="B134" s="67" t="s">
        <v>25</v>
      </c>
      <c r="C134" s="45" t="s">
        <v>8</v>
      </c>
      <c r="D134" s="45">
        <v>0.37</v>
      </c>
      <c r="E134" s="65">
        <f>D134*E131</f>
        <v>0.37</v>
      </c>
      <c r="F134" s="65"/>
      <c r="G134" s="65"/>
      <c r="H134" s="65"/>
      <c r="I134" s="65"/>
      <c r="J134" s="65">
        <f>I134</f>
        <v>0</v>
      </c>
    </row>
    <row r="135" spans="1:10" ht="14.5">
      <c r="A135" s="25"/>
      <c r="B135" s="58" t="s">
        <v>36</v>
      </c>
      <c r="C135" s="59" t="s">
        <v>13</v>
      </c>
      <c r="D135" s="37"/>
      <c r="E135" s="60">
        <v>1</v>
      </c>
      <c r="F135" s="61"/>
      <c r="G135" s="61"/>
      <c r="H135" s="61"/>
      <c r="I135" s="61"/>
      <c r="J135" s="61">
        <f>SUM(J136:J138)</f>
        <v>0</v>
      </c>
    </row>
    <row r="136" spans="1:10" ht="14.5">
      <c r="A136" s="25"/>
      <c r="B136" s="62" t="s">
        <v>4</v>
      </c>
      <c r="C136" s="63" t="s">
        <v>13</v>
      </c>
      <c r="D136" s="44">
        <v>1</v>
      </c>
      <c r="E136" s="64">
        <f>D136*E135</f>
        <v>1</v>
      </c>
      <c r="F136" s="65"/>
      <c r="G136" s="64"/>
      <c r="H136" s="64"/>
      <c r="I136" s="64"/>
      <c r="J136" s="64">
        <f>G136</f>
        <v>0</v>
      </c>
    </row>
    <row r="137" spans="1:10" ht="14.5">
      <c r="A137" s="25"/>
      <c r="B137" s="62" t="s">
        <v>26</v>
      </c>
      <c r="C137" s="63" t="s">
        <v>13</v>
      </c>
      <c r="D137" s="44">
        <v>1</v>
      </c>
      <c r="E137" s="64">
        <f>D137*E135</f>
        <v>1</v>
      </c>
      <c r="F137" s="64"/>
      <c r="G137" s="64"/>
      <c r="H137" s="64"/>
      <c r="I137" s="64"/>
      <c r="J137" s="64">
        <f>I137</f>
        <v>0</v>
      </c>
    </row>
    <row r="138" spans="1:10" ht="14.5">
      <c r="A138" s="25"/>
      <c r="B138" s="62" t="s">
        <v>25</v>
      </c>
      <c r="C138" s="63" t="s">
        <v>8</v>
      </c>
      <c r="D138" s="44">
        <v>7.0000000000000007E-2</v>
      </c>
      <c r="E138" s="64">
        <f>D138*E135</f>
        <v>7.0000000000000007E-2</v>
      </c>
      <c r="F138" s="64"/>
      <c r="G138" s="64"/>
      <c r="H138" s="64"/>
      <c r="I138" s="64"/>
      <c r="J138" s="64">
        <f>I138</f>
        <v>0</v>
      </c>
    </row>
    <row r="139" spans="1:10" ht="14.5">
      <c r="A139" s="104"/>
      <c r="B139" s="104" t="s">
        <v>3</v>
      </c>
      <c r="C139" s="102"/>
      <c r="D139" s="101"/>
      <c r="E139" s="101"/>
      <c r="F139" s="105"/>
      <c r="G139" s="123"/>
      <c r="H139" s="105"/>
      <c r="I139" s="123"/>
      <c r="J139" s="105">
        <f>SUM(G139:I139)</f>
        <v>0</v>
      </c>
    </row>
    <row r="140" spans="1:10" ht="29">
      <c r="A140" s="104"/>
      <c r="B140" s="121" t="s">
        <v>90</v>
      </c>
      <c r="C140" s="124">
        <v>0.05</v>
      </c>
      <c r="D140" s="101"/>
      <c r="E140" s="101"/>
      <c r="F140" s="105"/>
      <c r="G140" s="123"/>
      <c r="H140" s="105"/>
      <c r="I140" s="105"/>
      <c r="J140" s="105">
        <f>I139*C140</f>
        <v>0</v>
      </c>
    </row>
    <row r="141" spans="1:10" ht="14.5">
      <c r="A141" s="104"/>
      <c r="B141" s="104" t="s">
        <v>3</v>
      </c>
      <c r="C141" s="104"/>
      <c r="D141" s="101"/>
      <c r="E141" s="101"/>
      <c r="F141" s="105"/>
      <c r="G141" s="123"/>
      <c r="H141" s="105"/>
      <c r="I141" s="105"/>
      <c r="J141" s="105">
        <f>J140+J139</f>
        <v>0</v>
      </c>
    </row>
    <row r="142" spans="1:10" ht="14.5">
      <c r="A142" s="104"/>
      <c r="B142" s="104" t="s">
        <v>54</v>
      </c>
      <c r="C142" s="124">
        <v>0.08</v>
      </c>
      <c r="D142" s="101"/>
      <c r="E142" s="101"/>
      <c r="F142" s="105"/>
      <c r="G142" s="123"/>
      <c r="H142" s="105"/>
      <c r="I142" s="105"/>
      <c r="J142" s="105">
        <f>J141*C142</f>
        <v>0</v>
      </c>
    </row>
    <row r="143" spans="1:10" ht="14.5">
      <c r="A143" s="104"/>
      <c r="B143" s="104" t="s">
        <v>3</v>
      </c>
      <c r="C143" s="104"/>
      <c r="D143" s="101"/>
      <c r="E143" s="101"/>
      <c r="F143" s="105"/>
      <c r="G143" s="123"/>
      <c r="H143" s="105"/>
      <c r="I143" s="105"/>
      <c r="J143" s="105">
        <f>J142+J141</f>
        <v>0</v>
      </c>
    </row>
    <row r="144" spans="1:10" ht="14.5">
      <c r="A144" s="104"/>
      <c r="B144" s="104" t="s">
        <v>55</v>
      </c>
      <c r="C144" s="124">
        <v>0.06</v>
      </c>
      <c r="D144" s="101"/>
      <c r="E144" s="101"/>
      <c r="F144" s="105"/>
      <c r="G144" s="123"/>
      <c r="H144" s="105"/>
      <c r="I144" s="105"/>
      <c r="J144" s="105">
        <f>J143*C144</f>
        <v>0</v>
      </c>
    </row>
    <row r="145" spans="1:10" ht="14.5">
      <c r="A145" s="104"/>
      <c r="B145" s="104" t="s">
        <v>3</v>
      </c>
      <c r="C145" s="102"/>
      <c r="D145" s="101"/>
      <c r="E145" s="101"/>
      <c r="F145" s="105"/>
      <c r="G145" s="123"/>
      <c r="H145" s="105"/>
      <c r="I145" s="105"/>
      <c r="J145" s="105">
        <f>J144+J143</f>
        <v>0</v>
      </c>
    </row>
  </sheetData>
  <mergeCells count="10">
    <mergeCell ref="J7:J8"/>
    <mergeCell ref="C4:J4"/>
    <mergeCell ref="A2:J2"/>
    <mergeCell ref="A7:A8"/>
    <mergeCell ref="B7:B8"/>
    <mergeCell ref="C7:C8"/>
    <mergeCell ref="D7:D8"/>
    <mergeCell ref="E7:E8"/>
    <mergeCell ref="F7:G7"/>
    <mergeCell ref="H7:I7"/>
  </mergeCells>
  <conditionalFormatting sqref="C7:E7 C9:E10 C51:C53 C58:C69 C71:C76">
    <cfRule type="cellIs" dxfId="15" priority="162" stopIfTrue="1" operator="equal">
      <formula>0</formula>
    </cfRule>
  </conditionalFormatting>
  <conditionalFormatting sqref="C11:E11">
    <cfRule type="cellIs" dxfId="14" priority="123" stopIfTrue="1" operator="equal">
      <formula>0</formula>
    </cfRule>
  </conditionalFormatting>
  <conditionalFormatting sqref="C54:E57">
    <cfRule type="cellIs" dxfId="13" priority="120" stopIfTrue="1" operator="equal">
      <formula>0</formula>
    </cfRule>
  </conditionalFormatting>
  <conditionalFormatting sqref="B46:D50">
    <cfRule type="cellIs" dxfId="12" priority="103" stopIfTrue="1" operator="equal">
      <formula>0</formula>
    </cfRule>
  </conditionalFormatting>
  <conditionalFormatting sqref="C43:E45">
    <cfRule type="cellIs" dxfId="11" priority="102" stopIfTrue="1" operator="equal">
      <formula>0</formula>
    </cfRule>
  </conditionalFormatting>
  <conditionalFormatting sqref="C12:C14">
    <cfRule type="cellIs" dxfId="10" priority="12" stopIfTrue="1" operator="equal">
      <formula>0</formula>
    </cfRule>
  </conditionalFormatting>
  <conditionalFormatting sqref="C30:C32">
    <cfRule type="cellIs" dxfId="9" priority="11" stopIfTrue="1" operator="equal">
      <formula>0</formula>
    </cfRule>
  </conditionalFormatting>
  <conditionalFormatting sqref="C33">
    <cfRule type="cellIs" dxfId="8" priority="10" stopIfTrue="1" operator="equal">
      <formula>0</formula>
    </cfRule>
  </conditionalFormatting>
  <conditionalFormatting sqref="C35:C42">
    <cfRule type="cellIs" dxfId="7" priority="9" stopIfTrue="1" operator="equal">
      <formula>0</formula>
    </cfRule>
  </conditionalFormatting>
  <conditionalFormatting sqref="C34">
    <cfRule type="cellIs" dxfId="6" priority="8" stopIfTrue="1" operator="equal">
      <formula>0</formula>
    </cfRule>
  </conditionalFormatting>
  <conditionalFormatting sqref="C15:C20">
    <cfRule type="cellIs" dxfId="5" priority="7" stopIfTrue="1" operator="equal">
      <formula>0</formula>
    </cfRule>
  </conditionalFormatting>
  <conditionalFormatting sqref="B22">
    <cfRule type="cellIs" dxfId="4" priority="5" stopIfTrue="1" operator="equal">
      <formula>0</formula>
    </cfRule>
  </conditionalFormatting>
  <conditionalFormatting sqref="C25:C29">
    <cfRule type="cellIs" dxfId="3" priority="4" stopIfTrue="1" operator="equal">
      <formula>0</formula>
    </cfRule>
  </conditionalFormatting>
  <conditionalFormatting sqref="C70">
    <cfRule type="cellIs" dxfId="2" priority="3" stopIfTrue="1" operator="equal">
      <formula>0</formula>
    </cfRule>
  </conditionalFormatting>
  <conditionalFormatting sqref="C77">
    <cfRule type="cellIs" dxfId="1" priority="2" stopIfTrue="1" operator="equal">
      <formula>0</formula>
    </cfRule>
  </conditionalFormatting>
  <conditionalFormatting sqref="C114:C11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სამშენებლო</vt:lpstr>
      <vt:lpstr>სამშენებლო!Print_Area</vt:lpstr>
      <vt:lpstr>სამშენებლო!Print_Titles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mekvabishvili</dc:creator>
  <cp:lastModifiedBy>Tamar Kurtanidze</cp:lastModifiedBy>
  <cp:lastPrinted>2021-08-19T06:51:22Z</cp:lastPrinted>
  <dcterms:created xsi:type="dcterms:W3CDTF">2015-04-08T06:39:15Z</dcterms:created>
  <dcterms:modified xsi:type="dcterms:W3CDTF">2021-08-24T17:26:40Z</dcterms:modified>
</cp:coreProperties>
</file>